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chartsheets/sheet9.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5" windowWidth="15180" windowHeight="8550" activeTab="0"/>
  </bookViews>
  <sheets>
    <sheet name="Eingabetabelle" sheetId="1" r:id="rId1"/>
    <sheet name="Energiekosten pro Ferkel" sheetId="2" r:id="rId2"/>
    <sheet name="WW Gesamtkosten 3. Jahr" sheetId="3" r:id="rId3"/>
    <sheet name="WW Gesamtkosten 5. Jahr" sheetId="4" r:id="rId4"/>
    <sheet name="WW Gesamtkosten 10. Jahr" sheetId="5" r:id="rId5"/>
    <sheet name="Alternativ Gesamtkosten 3. Jahr" sheetId="6" r:id="rId6"/>
    <sheet name="Alternativ Gesamtkosten 5. Jahr" sheetId="7" r:id="rId7"/>
    <sheet name="Alternativ Gesamtkosten 10. J." sheetId="8" r:id="rId8"/>
    <sheet name="Gesamtfläche Vorteilhafte Temp." sheetId="9" r:id="rId9"/>
    <sheet name="Gesamtfläche Optimale Temp." sheetId="10" r:id="rId10"/>
  </sheets>
  <definedNames/>
  <calcPr fullCalcOnLoad="1"/>
</workbook>
</file>

<file path=xl/comments1.xml><?xml version="1.0" encoding="utf-8"?>
<comments xmlns="http://schemas.openxmlformats.org/spreadsheetml/2006/main">
  <authors>
    <author>ohannappel</author>
    <author>jweber</author>
  </authors>
  <commentList>
    <comment ref="C19" authorId="0">
      <text>
        <r>
          <rPr>
            <b/>
            <sz val="8"/>
            <rFont val="Tahoma"/>
            <family val="2"/>
          </rPr>
          <t>oil or gas boiler:</t>
        </r>
        <r>
          <rPr>
            <sz val="8"/>
            <rFont val="Tahoma"/>
            <family val="2"/>
          </rPr>
          <t xml:space="preserve">
for old systems:                 80%
low temperature boiler       90%
condensing boiler                98%
(for electrical heating please enter 100%!)</t>
        </r>
      </text>
    </comment>
    <comment ref="G26" authorId="0">
      <text>
        <r>
          <rPr>
            <sz val="8"/>
            <rFont val="Tahoma"/>
            <family val="2"/>
          </rPr>
          <t>power consumption
498 W 
e.g. SBM Infrared Heater #SBM-3012005</t>
        </r>
      </text>
    </comment>
    <comment ref="E26" authorId="0">
      <text>
        <r>
          <rPr>
            <sz val="8"/>
            <rFont val="Tahoma"/>
            <family val="2"/>
          </rPr>
          <t>power consumption
196,3W</t>
        </r>
      </text>
    </comment>
    <comment ref="H26" authorId="0">
      <text>
        <r>
          <rPr>
            <sz val="8"/>
            <rFont val="Tahoma"/>
            <family val="2"/>
          </rPr>
          <t>power consumption
224,8W</t>
        </r>
      </text>
    </comment>
    <comment ref="I26" authorId="0">
      <text>
        <r>
          <rPr>
            <sz val="8"/>
            <rFont val="Tahoma"/>
            <family val="2"/>
          </rPr>
          <t>Leistungsaufnahme:
257,1W</t>
        </r>
      </text>
    </comment>
    <comment ref="C18" authorId="0">
      <text>
        <r>
          <rPr>
            <b/>
            <sz val="8"/>
            <rFont val="Tahoma"/>
            <family val="2"/>
          </rPr>
          <t>oil  or gas boiler:</t>
        </r>
        <r>
          <rPr>
            <sz val="8"/>
            <rFont val="Tahoma"/>
            <family val="2"/>
          </rPr>
          <t xml:space="preserve">
Please enter the present price of your supplier for fuel oil, liquid gas or natural gasolline!
(e.g. 0,060€/kWh for fuel oil, 0,085 €/kWh for liquid gas or 0,065 €/kWh for natural gasoline)
If you are not sure about the present prices compare your last bill and use the translation tool to determin a price to enter here.
(In case of electrical heat production please use the same price as for energy costs of electricity!)</t>
        </r>
      </text>
    </comment>
    <comment ref="C17" authorId="0">
      <text>
        <r>
          <rPr>
            <sz val="8"/>
            <rFont val="Tahoma"/>
            <family val="2"/>
          </rPr>
          <t>Please enter the present price per kWh
(e.g.: 0,198 €/kWh)</t>
        </r>
      </text>
    </comment>
    <comment ref="F26" authorId="0">
      <text>
        <r>
          <rPr>
            <sz val="8"/>
            <rFont val="Tahoma"/>
            <family val="2"/>
          </rPr>
          <t>power consumption
175W
e.g. Phillips PAR 38 IR 175W</t>
        </r>
      </text>
    </comment>
    <comment ref="B24" authorId="1">
      <text>
        <r>
          <rPr>
            <sz val="8"/>
            <rFont val="Tahoma"/>
            <family val="2"/>
          </rPr>
          <t>The investment costs do not include installation material and regulation systems!
If wish to consider total costs sum up the entire charges for the panel, installation and regulation material. Divide this by the number of crates and enter the result here.</t>
        </r>
      </text>
    </comment>
    <comment ref="D32" authorId="1">
      <text>
        <r>
          <rPr>
            <sz val="8"/>
            <rFont val="Tahoma"/>
            <family val="2"/>
          </rPr>
          <t>You can choose any number of operating year. This will not be shown in the chart.</t>
        </r>
      </text>
    </comment>
  </commentList>
</comments>
</file>

<file path=xl/sharedStrings.xml><?xml version="1.0" encoding="utf-8"?>
<sst xmlns="http://schemas.openxmlformats.org/spreadsheetml/2006/main" count="36" uniqueCount="34">
  <si>
    <t>MIK Thermo W
500x1200</t>
  </si>
  <si>
    <t>2 x PremiumFloor
Therme 500x600</t>
  </si>
  <si>
    <t>-</t>
  </si>
  <si>
    <t>Calculation tool comparing MIK Thermo W 500 x 1200 mm with other heating systems</t>
  </si>
  <si>
    <t>Please enter you planning data into the yellow boxes</t>
  </si>
  <si>
    <t>piglets per litter</t>
  </si>
  <si>
    <t>heating system operating time per litter</t>
  </si>
  <si>
    <t>Please enter additional relevant data:</t>
  </si>
  <si>
    <t>translation tool</t>
  </si>
  <si>
    <t>costs of heat production</t>
  </si>
  <si>
    <t>energy costs of heat production</t>
  </si>
  <si>
    <t>energy costs of electricity</t>
  </si>
  <si>
    <t>This equals:</t>
  </si>
  <si>
    <t>electrical heating lamp</t>
  </si>
  <si>
    <t>investment costs per crate</t>
  </si>
  <si>
    <t>energy input per litter</t>
  </si>
  <si>
    <t>annual total costs</t>
  </si>
  <si>
    <t>annual energy costs per crate</t>
  </si>
  <si>
    <t>energy costs per piglet</t>
  </si>
  <si>
    <t>total investment costs</t>
  </si>
  <si>
    <t>total costs (investment &amp; energy costs) 
after operating year:</t>
  </si>
  <si>
    <t>area with optimal temperature (39 - 41°C)</t>
  </si>
  <si>
    <t>number of farrowing crates</t>
  </si>
  <si>
    <t>annual number of litters</t>
  </si>
  <si>
    <t>Please enter your costs of fuel:</t>
  </si>
  <si>
    <t>!!!   Please pay special attention to the data you enter for investment and energy costs  !!!</t>
  </si>
  <si>
    <t>gas radiator</t>
  </si>
  <si>
    <t>Rexlan polymer concrete heating panel 480x1200</t>
  </si>
  <si>
    <t>If you know your costs of heat production please enter these on the left. If not, you can determine the costs by using your last bill and the translation tool on the right and enter the result on the left.</t>
  </si>
  <si>
    <t>annual use efficiency of heat production</t>
  </si>
  <si>
    <t>comparison of different heating systems</t>
  </si>
  <si>
    <t>payback period of MIK compared to competitors</t>
  </si>
  <si>
    <t>animal physiologically effective surface</t>
  </si>
  <si>
    <t>area with advantageous temperature (37 - 43°C)</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</si>
</sst>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9]#,##0.00"/>
    <numFmt numFmtId="173" formatCode="#,##0.00\ &quot;DM&quot;"/>
    <numFmt numFmtId="174" formatCode="[$$-409]#,##0.00_ ;\-[$$-409]#,##0.00\ "/>
    <numFmt numFmtId="175" formatCode="[$$-409]#,##0_ ;\-[$$-409]#,##0\ "/>
    <numFmt numFmtId="176" formatCode="_-* #,##0.00_ \€_-;\-* #,##0.00_ \€_-;_-* &quot;-&quot;??_ \€_-;_-@_-"/>
    <numFmt numFmtId="177" formatCode="0&quot; Tage&quot;"/>
    <numFmt numFmtId="178" formatCode="0&quot; €/kWh&quot;"/>
    <numFmt numFmtId="179" formatCode="0.0&quot; €/kWh&quot;"/>
    <numFmt numFmtId="180" formatCode="0.00&quot; €/kWh&quot;"/>
    <numFmt numFmtId="181" formatCode="0.00&quot; €/l&quot;"/>
    <numFmt numFmtId="182" formatCode="0.00&quot; €/kg&quot;"/>
    <numFmt numFmtId="183" formatCode="0.00&quot; €/m³&quot;"/>
    <numFmt numFmtId="184" formatCode="0.00&quot; €&quot;"/>
    <numFmt numFmtId="185" formatCode="0&quot; kWh&quot;"/>
    <numFmt numFmtId="186" formatCode="0.0&quot; kWh&quot;"/>
    <numFmt numFmtId="187" formatCode="#,##0.00\ &quot;€&quot;"/>
    <numFmt numFmtId="188" formatCode="0&quot; m²&quot;"/>
    <numFmt numFmtId="189" formatCode="0.0&quot; m²&quot;"/>
    <numFmt numFmtId="190" formatCode="0.00&quot; m²&quot;"/>
    <numFmt numFmtId="191" formatCode="0.000&quot; €/kWh&quot;"/>
    <numFmt numFmtId="192" formatCode="0.00&quot; € / 1 Liter Heizöl&quot;"/>
    <numFmt numFmtId="193" formatCode="0.00&quot; € / 1 kg Flüssiggas (LPG)&quot;"/>
    <numFmt numFmtId="194" formatCode="0.00&quot; € / kg Flüssiggas (LPG)&quot;"/>
    <numFmt numFmtId="195" formatCode="0.00&quot; € / m³ Erdgas (CNG)&quot;"/>
    <numFmt numFmtId="196" formatCode="0.00&quot; € / 1 m³ Erdgas (CNG)&quot;"/>
    <numFmt numFmtId="197" formatCode="0&quot; Jahre&quot;"/>
    <numFmt numFmtId="198" formatCode="0.0&quot; Jahre&quot;"/>
    <numFmt numFmtId="199" formatCode="0.00&quot; Jahre&quot;"/>
    <numFmt numFmtId="200" formatCode="&quot;max.&quot;\ 0.\2\5\ &quot;m²&quot;"/>
    <numFmt numFmtId="201" formatCode="&quot;max.&quot;\ #.##\ &quot;m²&quot;"/>
    <numFmt numFmtId="202" formatCode="&quot;max.&quot;\ 0.00\ &quot;m²&quot;"/>
    <numFmt numFmtId="203" formatCode="0.00&quot; € / 1 liter fuel oil&quot;"/>
    <numFmt numFmtId="204" formatCode="0.00&quot; € / 1 kg liquid gas (LPG)&quot;"/>
    <numFmt numFmtId="205" formatCode="0.00&quot; € / 1 m³ natural gasoline (CNG)&quot;"/>
    <numFmt numFmtId="206" formatCode="0.00&quot; years&quot;"/>
    <numFmt numFmtId="207" formatCode="0&quot; days&quot;"/>
  </numFmts>
  <fonts count="15">
    <font>
      <sz val="10"/>
      <name val="Arial"/>
      <family val="0"/>
    </font>
    <font>
      <sz val="10"/>
      <name val="MS Sans Serif"/>
      <family val="2"/>
    </font>
    <font>
      <b/>
      <sz val="10"/>
      <name val="Arial"/>
      <family val="2"/>
    </font>
    <font>
      <sz val="8"/>
      <name val="Arial"/>
      <family val="0"/>
    </font>
    <font>
      <b/>
      <sz val="8"/>
      <name val="Tahoma"/>
      <family val="2"/>
    </font>
    <font>
      <u val="single"/>
      <sz val="10"/>
      <color indexed="12"/>
      <name val="Arial"/>
      <family val="0"/>
    </font>
    <font>
      <u val="single"/>
      <sz val="10"/>
      <color indexed="36"/>
      <name val="Arial"/>
      <family val="0"/>
    </font>
    <font>
      <sz val="8"/>
      <name val="Tahoma"/>
      <family val="2"/>
    </font>
    <font>
      <sz val="14"/>
      <name val="Arial"/>
      <family val="0"/>
    </font>
    <font>
      <b/>
      <sz val="12"/>
      <color indexed="10"/>
      <name val="MS Sans Serif"/>
      <family val="2"/>
    </font>
    <font>
      <b/>
      <u val="single"/>
      <sz val="18"/>
      <name val="Arial"/>
      <family val="2"/>
    </font>
    <font>
      <sz val="9"/>
      <name val="Arial"/>
      <family val="2"/>
    </font>
    <font>
      <b/>
      <sz val="12"/>
      <name val="Arial"/>
      <family val="0"/>
    </font>
    <font>
      <b/>
      <sz val="13"/>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indexed="43"/>
        <bgColor indexed="64"/>
      </patternFill>
    </fill>
  </fills>
  <borders count="40">
    <border>
      <left/>
      <right/>
      <top/>
      <bottom/>
      <diagonal/>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thin"/>
      <right style="medium"/>
      <top style="thin"/>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style="medium"/>
      <top>
        <color indexed="63"/>
      </top>
      <bottom>
        <color indexed="63"/>
      </bottom>
    </border>
    <border>
      <left style="medium"/>
      <right>
        <color indexed="63"/>
      </right>
      <top style="thin"/>
      <bottom style="medium"/>
    </border>
    <border>
      <left style="medium"/>
      <right style="medium"/>
      <top style="medium"/>
      <bottom style="thin"/>
    </border>
    <border>
      <left style="medium"/>
      <right style="medium"/>
      <top style="thin"/>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n"/>
      <bottom style="medium"/>
    </border>
    <border>
      <left style="thin"/>
      <right style="medium"/>
      <top style="medium"/>
      <bottom style="thin"/>
    </border>
    <border>
      <left style="thin"/>
      <right style="medium"/>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style="thin"/>
      <right style="thin"/>
      <top style="medium"/>
      <bottom style="thin"/>
    </border>
    <border>
      <left style="thin"/>
      <right style="thin"/>
      <top style="thin"/>
      <bottom style="medium"/>
    </border>
    <border>
      <left style="medium"/>
      <right>
        <color indexed="63"/>
      </right>
      <top style="medium"/>
      <bottom style="thin"/>
    </border>
    <border>
      <left>
        <color indexed="63"/>
      </left>
      <right style="medium"/>
      <top style="medium"/>
      <bottom style="thin"/>
    </border>
    <border>
      <left style="thin"/>
      <right style="thin"/>
      <top style="thin"/>
      <bottom style="thin"/>
    </border>
    <border>
      <left style="medium"/>
      <right style="thin"/>
      <top style="medium"/>
      <bottom style="medium"/>
    </border>
    <border>
      <left style="thin"/>
      <right>
        <color indexed="63"/>
      </right>
      <top style="medium"/>
      <bottom style="mediu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10" fillId="2" borderId="0" xfId="0" applyFont="1" applyFill="1" applyAlignment="1" applyProtection="1">
      <alignment horizontal="center"/>
      <protection hidden="1"/>
    </xf>
    <xf numFmtId="0" fontId="0" fillId="2" borderId="0" xfId="0" applyFill="1" applyAlignment="1" applyProtection="1">
      <alignment/>
      <protection hidden="1"/>
    </xf>
    <xf numFmtId="0" fontId="0" fillId="2" borderId="0" xfId="0" applyFill="1" applyAlignment="1" applyProtection="1">
      <alignment wrapText="1"/>
      <protection hidden="1"/>
    </xf>
    <xf numFmtId="0" fontId="8" fillId="2" borderId="0" xfId="0" applyFont="1" applyFill="1" applyAlignment="1" applyProtection="1">
      <alignment horizontal="center"/>
      <protection hidden="1"/>
    </xf>
    <xf numFmtId="0" fontId="0" fillId="0" borderId="1" xfId="0" applyFont="1" applyBorder="1" applyAlignment="1" applyProtection="1">
      <alignment/>
      <protection hidden="1"/>
    </xf>
    <xf numFmtId="0" fontId="0" fillId="2" borderId="0" xfId="0" applyFill="1" applyBorder="1" applyAlignment="1" applyProtection="1">
      <alignment horizontal="center"/>
      <protection hidden="1"/>
    </xf>
    <xf numFmtId="0" fontId="0" fillId="0" borderId="0" xfId="0" applyAlignment="1" applyProtection="1">
      <alignment/>
      <protection hidden="1"/>
    </xf>
    <xf numFmtId="0" fontId="0" fillId="0" borderId="2" xfId="0" applyFont="1" applyBorder="1" applyAlignment="1" applyProtection="1">
      <alignment/>
      <protection hidden="1"/>
    </xf>
    <xf numFmtId="0" fontId="0" fillId="2" borderId="0" xfId="0" applyFill="1" applyAlignment="1" applyProtection="1">
      <alignment horizontal="left"/>
      <protection hidden="1"/>
    </xf>
    <xf numFmtId="0" fontId="0" fillId="2" borderId="0" xfId="0" applyFill="1" applyBorder="1" applyAlignment="1" applyProtection="1">
      <alignment/>
      <protection hidden="1"/>
    </xf>
    <xf numFmtId="0" fontId="0" fillId="2" borderId="0" xfId="0" applyFill="1" applyAlignment="1" applyProtection="1">
      <alignment horizontal="center"/>
      <protection hidden="1"/>
    </xf>
    <xf numFmtId="191" fontId="0" fillId="0" borderId="0" xfId="0" applyNumberFormat="1" applyFill="1" applyBorder="1" applyAlignment="1" applyProtection="1">
      <alignment horizontal="center"/>
      <protection hidden="1"/>
    </xf>
    <xf numFmtId="0" fontId="0" fillId="0" borderId="3" xfId="0" applyBorder="1" applyAlignment="1" applyProtection="1">
      <alignment/>
      <protection hidden="1"/>
    </xf>
    <xf numFmtId="191" fontId="0" fillId="2" borderId="0" xfId="0" applyNumberFormat="1" applyFill="1" applyBorder="1" applyAlignment="1" applyProtection="1">
      <alignment horizontal="center"/>
      <protection hidden="1"/>
    </xf>
    <xf numFmtId="0" fontId="11" fillId="0" borderId="4" xfId="0" applyFont="1" applyBorder="1" applyAlignment="1" applyProtection="1">
      <alignment horizontal="center"/>
      <protection hidden="1"/>
    </xf>
    <xf numFmtId="0" fontId="0" fillId="0" borderId="5" xfId="0" applyBorder="1" applyAlignment="1" applyProtection="1">
      <alignment/>
      <protection hidden="1"/>
    </xf>
    <xf numFmtId="9" fontId="0" fillId="0" borderId="0" xfId="0" applyNumberFormat="1" applyFill="1" applyBorder="1" applyAlignment="1" applyProtection="1">
      <alignment horizontal="center"/>
      <protection hidden="1"/>
    </xf>
    <xf numFmtId="191" fontId="11" fillId="0" borderId="4" xfId="0" applyNumberFormat="1" applyFont="1" applyFill="1" applyBorder="1" applyAlignment="1" applyProtection="1">
      <alignment horizontal="center"/>
      <protection hidden="1"/>
    </xf>
    <xf numFmtId="0" fontId="0" fillId="0" borderId="2" xfId="0" applyFill="1" applyBorder="1" applyAlignment="1" applyProtection="1">
      <alignment horizontal="left"/>
      <protection hidden="1"/>
    </xf>
    <xf numFmtId="191" fontId="11" fillId="0" borderId="6" xfId="0" applyNumberFormat="1" applyFont="1" applyBorder="1" applyAlignment="1" applyProtection="1">
      <alignment horizontal="center"/>
      <protection hidden="1"/>
    </xf>
    <xf numFmtId="0" fontId="0" fillId="3" borderId="7" xfId="0" applyFill="1" applyBorder="1" applyAlignment="1" applyProtection="1">
      <alignment horizontal="left"/>
      <protection hidden="1"/>
    </xf>
    <xf numFmtId="0" fontId="0" fillId="3" borderId="8" xfId="0" applyFill="1" applyBorder="1" applyAlignment="1" applyProtection="1">
      <alignment horizontal="center" vertical="center" wrapText="1"/>
      <protection hidden="1"/>
    </xf>
    <xf numFmtId="0" fontId="0" fillId="3" borderId="9" xfId="0" applyFill="1" applyBorder="1" applyAlignment="1" applyProtection="1">
      <alignment horizontal="center" vertical="center" wrapText="1"/>
      <protection hidden="1"/>
    </xf>
    <xf numFmtId="0" fontId="0" fillId="3" borderId="10" xfId="0" applyFill="1" applyBorder="1" applyAlignment="1" applyProtection="1">
      <alignment horizontal="center" vertical="center" wrapText="1"/>
      <protection hidden="1"/>
    </xf>
    <xf numFmtId="187" fontId="2" fillId="3" borderId="11" xfId="0" applyNumberFormat="1" applyFont="1" applyFill="1" applyBorder="1" applyAlignment="1" applyProtection="1">
      <alignment vertical="center"/>
      <protection hidden="1"/>
    </xf>
    <xf numFmtId="187" fontId="2" fillId="3" borderId="12" xfId="0" applyNumberFormat="1" applyFont="1" applyFill="1" applyBorder="1" applyAlignment="1" applyProtection="1">
      <alignment vertical="center"/>
      <protection hidden="1"/>
    </xf>
    <xf numFmtId="187" fontId="2" fillId="3" borderId="13" xfId="0" applyNumberFormat="1" applyFont="1" applyFill="1" applyBorder="1" applyAlignment="1" applyProtection="1">
      <alignment vertical="center"/>
      <protection hidden="1"/>
    </xf>
    <xf numFmtId="186" fontId="0" fillId="0" borderId="14" xfId="0" applyNumberFormat="1" applyBorder="1" applyAlignment="1" applyProtection="1">
      <alignment horizontal="center" vertical="center"/>
      <protection hidden="1"/>
    </xf>
    <xf numFmtId="186" fontId="0" fillId="0" borderId="15" xfId="0" applyNumberFormat="1" applyBorder="1" applyAlignment="1" applyProtection="1">
      <alignment horizontal="center" vertical="center"/>
      <protection hidden="1"/>
    </xf>
    <xf numFmtId="187" fontId="0" fillId="0" borderId="16" xfId="0" applyNumberFormat="1" applyBorder="1" applyAlignment="1" applyProtection="1">
      <alignment horizontal="center" vertical="center"/>
      <protection hidden="1"/>
    </xf>
    <xf numFmtId="187" fontId="0" fillId="0" borderId="11" xfId="0" applyNumberFormat="1" applyBorder="1" applyAlignment="1" applyProtection="1">
      <alignment horizontal="center" vertical="center"/>
      <protection hidden="1"/>
    </xf>
    <xf numFmtId="187" fontId="0" fillId="0" borderId="17" xfId="0" applyNumberFormat="1" applyBorder="1" applyAlignment="1" applyProtection="1">
      <alignment horizontal="center" vertical="center"/>
      <protection hidden="1"/>
    </xf>
    <xf numFmtId="187" fontId="0" fillId="0" borderId="18" xfId="0" applyNumberFormat="1" applyBorder="1" applyAlignment="1" applyProtection="1">
      <alignment horizontal="center" vertical="center"/>
      <protection hidden="1"/>
    </xf>
    <xf numFmtId="0" fontId="0" fillId="2" borderId="7" xfId="0" applyFill="1" applyBorder="1" applyAlignment="1" applyProtection="1">
      <alignment horizontal="left"/>
      <protection hidden="1"/>
    </xf>
    <xf numFmtId="187" fontId="0" fillId="2" borderId="7" xfId="0" applyNumberFormat="1" applyFill="1" applyBorder="1" applyAlignment="1" applyProtection="1">
      <alignment horizontal="center" vertical="center"/>
      <protection hidden="1"/>
    </xf>
    <xf numFmtId="187" fontId="0" fillId="0" borderId="19" xfId="0" applyNumberFormat="1" applyBorder="1" applyAlignment="1" applyProtection="1">
      <alignment horizontal="center" vertical="center"/>
      <protection hidden="1"/>
    </xf>
    <xf numFmtId="0" fontId="0" fillId="2" borderId="4" xfId="0" applyFill="1" applyBorder="1" applyAlignment="1" applyProtection="1">
      <alignment horizontal="center"/>
      <protection hidden="1"/>
    </xf>
    <xf numFmtId="0" fontId="0" fillId="2" borderId="6" xfId="0" applyFill="1" applyBorder="1" applyAlignment="1" applyProtection="1">
      <alignment horizontal="center"/>
      <protection hidden="1"/>
    </xf>
    <xf numFmtId="187" fontId="0" fillId="0" borderId="20" xfId="0" applyNumberFormat="1" applyBorder="1" applyAlignment="1" applyProtection="1">
      <alignment horizontal="center" vertical="center"/>
      <protection hidden="1"/>
    </xf>
    <xf numFmtId="199" fontId="0" fillId="4" borderId="10" xfId="0" applyNumberFormat="1" applyFill="1" applyBorder="1" applyAlignment="1" applyProtection="1">
      <alignment horizontal="center" vertical="center"/>
      <protection hidden="1"/>
    </xf>
    <xf numFmtId="206" fontId="0" fillId="0" borderId="21" xfId="0" applyNumberFormat="1" applyBorder="1" applyAlignment="1" applyProtection="1">
      <alignment horizontal="center" vertical="center"/>
      <protection hidden="1"/>
    </xf>
    <xf numFmtId="190" fontId="0" fillId="2" borderId="11" xfId="0" applyNumberFormat="1" applyFill="1" applyBorder="1" applyAlignment="1" applyProtection="1">
      <alignment horizontal="center" vertical="center"/>
      <protection hidden="1"/>
    </xf>
    <xf numFmtId="202" fontId="0" fillId="2" borderId="16" xfId="0" applyNumberFormat="1" applyFill="1" applyBorder="1" applyAlignment="1" applyProtection="1">
      <alignment horizontal="center" vertical="center"/>
      <protection hidden="1"/>
    </xf>
    <xf numFmtId="202" fontId="0" fillId="2" borderId="12" xfId="0" applyNumberFormat="1" applyFill="1" applyBorder="1" applyAlignment="1" applyProtection="1">
      <alignment horizontal="center" vertical="center"/>
      <protection hidden="1"/>
    </xf>
    <xf numFmtId="190" fontId="0" fillId="2" borderId="16" xfId="0" applyNumberFormat="1" applyFill="1" applyBorder="1" applyAlignment="1" applyProtection="1">
      <alignment horizontal="center" vertical="center"/>
      <protection hidden="1"/>
    </xf>
    <xf numFmtId="190" fontId="0" fillId="2" borderId="15" xfId="0" applyNumberFormat="1" applyFill="1" applyBorder="1" applyAlignment="1" applyProtection="1">
      <alignment horizontal="center" vertical="center"/>
      <protection hidden="1"/>
    </xf>
    <xf numFmtId="190" fontId="0" fillId="2" borderId="14" xfId="0" applyNumberFormat="1" applyFill="1" applyBorder="1" applyAlignment="1" applyProtection="1">
      <alignment horizontal="center" vertical="center"/>
      <protection hidden="1"/>
    </xf>
    <xf numFmtId="190" fontId="0" fillId="2" borderId="22" xfId="0" applyNumberFormat="1" applyFill="1" applyBorder="1" applyAlignment="1" applyProtection="1">
      <alignment horizontal="center" vertical="center"/>
      <protection hidden="1"/>
    </xf>
    <xf numFmtId="190" fontId="0" fillId="2" borderId="18" xfId="0" applyNumberFormat="1" applyFill="1" applyBorder="1" applyAlignment="1" applyProtection="1">
      <alignment horizontal="center" vertical="center"/>
      <protection hidden="1"/>
    </xf>
    <xf numFmtId="190" fontId="0" fillId="2" borderId="20" xfId="0" applyNumberFormat="1" applyFill="1" applyBorder="1" applyAlignment="1" applyProtection="1">
      <alignment horizontal="center" vertical="center"/>
      <protection hidden="1"/>
    </xf>
    <xf numFmtId="190" fontId="0" fillId="2" borderId="23" xfId="0" applyNumberFormat="1" applyFill="1" applyBorder="1" applyAlignment="1" applyProtection="1">
      <alignment horizontal="center" vertical="center"/>
      <protection hidden="1"/>
    </xf>
    <xf numFmtId="0" fontId="0" fillId="2" borderId="0" xfId="0" applyFill="1" applyBorder="1" applyAlignment="1" applyProtection="1">
      <alignment horizontal="left"/>
      <protection hidden="1"/>
    </xf>
    <xf numFmtId="0" fontId="0" fillId="2" borderId="0" xfId="0" applyFill="1" applyBorder="1" applyAlignment="1" applyProtection="1">
      <alignment horizontal="center" vertical="center"/>
      <protection hidden="1"/>
    </xf>
    <xf numFmtId="190" fontId="0" fillId="2" borderId="0" xfId="0" applyNumberFormat="1" applyFill="1" applyBorder="1" applyAlignment="1" applyProtection="1">
      <alignment horizontal="center" vertical="center"/>
      <protection hidden="1"/>
    </xf>
    <xf numFmtId="0" fontId="1"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left" vertical="center" wrapText="1"/>
      <protection hidden="1"/>
    </xf>
    <xf numFmtId="0" fontId="0" fillId="5" borderId="24" xfId="0" applyFill="1" applyBorder="1" applyAlignment="1" applyProtection="1">
      <alignment horizontal="center"/>
      <protection hidden="1" locked="0"/>
    </xf>
    <xf numFmtId="0" fontId="0" fillId="5" borderId="6" xfId="0" applyFill="1" applyBorder="1" applyAlignment="1" applyProtection="1">
      <alignment horizontal="center"/>
      <protection hidden="1" locked="0"/>
    </xf>
    <xf numFmtId="207" fontId="0" fillId="5" borderId="6" xfId="0" applyNumberFormat="1" applyFill="1" applyBorder="1" applyAlignment="1" applyProtection="1">
      <alignment horizontal="center"/>
      <protection hidden="1" locked="0"/>
    </xf>
    <xf numFmtId="191" fontId="0" fillId="5" borderId="25" xfId="0" applyNumberFormat="1" applyFill="1" applyBorder="1" applyAlignment="1" applyProtection="1">
      <alignment horizontal="center"/>
      <protection hidden="1" locked="0"/>
    </xf>
    <xf numFmtId="191" fontId="0" fillId="5" borderId="4" xfId="0" applyNumberFormat="1" applyFill="1" applyBorder="1" applyAlignment="1" applyProtection="1">
      <alignment horizontal="center"/>
      <protection hidden="1" locked="0"/>
    </xf>
    <xf numFmtId="9" fontId="0" fillId="5" borderId="6" xfId="0" applyNumberFormat="1" applyFill="1" applyBorder="1" applyAlignment="1" applyProtection="1">
      <alignment horizontal="center"/>
      <protection hidden="1" locked="0"/>
    </xf>
    <xf numFmtId="187" fontId="0" fillId="5" borderId="10" xfId="0" applyNumberFormat="1" applyFill="1" applyBorder="1" applyAlignment="1" applyProtection="1">
      <alignment horizontal="center" vertical="center"/>
      <protection hidden="1" locked="0"/>
    </xf>
    <xf numFmtId="187" fontId="0" fillId="5" borderId="21" xfId="0" applyNumberFormat="1" applyFill="1" applyBorder="1" applyAlignment="1" applyProtection="1">
      <alignment horizontal="center" vertical="center"/>
      <protection hidden="1" locked="0"/>
    </xf>
    <xf numFmtId="0" fontId="0" fillId="6" borderId="24" xfId="0" applyFill="1" applyBorder="1" applyAlignment="1" applyProtection="1">
      <alignment horizontal="center"/>
      <protection hidden="1" locked="0"/>
    </xf>
    <xf numFmtId="0" fontId="0" fillId="2" borderId="11" xfId="0" applyFill="1" applyBorder="1" applyAlignment="1" applyProtection="1">
      <alignment horizontal="left"/>
      <protection hidden="1"/>
    </xf>
    <xf numFmtId="0" fontId="0" fillId="2" borderId="12" xfId="0" applyFill="1" applyBorder="1" applyAlignment="1" applyProtection="1">
      <alignment horizontal="left"/>
      <protection hidden="1"/>
    </xf>
    <xf numFmtId="0" fontId="0" fillId="0" borderId="21" xfId="0" applyBorder="1" applyAlignment="1" applyProtection="1">
      <alignment horizontal="left" vertical="center" wrapText="1"/>
      <protection hidden="1"/>
    </xf>
    <xf numFmtId="0" fontId="0" fillId="0" borderId="26" xfId="0" applyBorder="1" applyAlignment="1" applyProtection="1">
      <alignment horizontal="left" vertical="center"/>
      <protection hidden="1"/>
    </xf>
    <xf numFmtId="0" fontId="0" fillId="0" borderId="27"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29" xfId="0" applyBorder="1" applyAlignment="1" applyProtection="1">
      <alignment horizontal="left" vertical="center"/>
      <protection hidden="1"/>
    </xf>
    <xf numFmtId="0" fontId="9" fillId="3" borderId="0" xfId="0" applyFont="1" applyFill="1" applyBorder="1" applyAlignment="1" applyProtection="1">
      <alignment horizontal="center" vertical="center" wrapText="1"/>
      <protection hidden="1"/>
    </xf>
    <xf numFmtId="0" fontId="0" fillId="0" borderId="21" xfId="0" applyBorder="1" applyAlignment="1" applyProtection="1">
      <alignment horizontal="left"/>
      <protection hidden="1"/>
    </xf>
    <xf numFmtId="0" fontId="0" fillId="0" borderId="26" xfId="0" applyBorder="1" applyAlignment="1" applyProtection="1">
      <alignment horizontal="left"/>
      <protection hidden="1"/>
    </xf>
    <xf numFmtId="0" fontId="0" fillId="0" borderId="30" xfId="0" applyBorder="1" applyAlignment="1" applyProtection="1">
      <alignment horizontal="left"/>
      <protection hidden="1"/>
    </xf>
    <xf numFmtId="0" fontId="0" fillId="0" borderId="18" xfId="0" applyBorder="1" applyAlignment="1" applyProtection="1">
      <alignment horizontal="left"/>
      <protection hidden="1"/>
    </xf>
    <xf numFmtId="0" fontId="0" fillId="0" borderId="23" xfId="0" applyBorder="1" applyAlignment="1" applyProtection="1">
      <alignment horizontal="left"/>
      <protection hidden="1"/>
    </xf>
    <xf numFmtId="0" fontId="0" fillId="0" borderId="31" xfId="0" applyBorder="1" applyAlignment="1" applyProtection="1">
      <alignment horizontal="left"/>
      <protection hidden="1"/>
    </xf>
    <xf numFmtId="0" fontId="0" fillId="0" borderId="11" xfId="0" applyBorder="1" applyAlignment="1" applyProtection="1">
      <alignment horizontal="left"/>
      <protection hidden="1"/>
    </xf>
    <xf numFmtId="0" fontId="0" fillId="0" borderId="12" xfId="0" applyBorder="1" applyAlignment="1" applyProtection="1">
      <alignment horizontal="left"/>
      <protection hidden="1"/>
    </xf>
    <xf numFmtId="0" fontId="0" fillId="0" borderId="13" xfId="0" applyBorder="1" applyAlignment="1" applyProtection="1">
      <alignment horizontal="left"/>
      <protection hidden="1"/>
    </xf>
    <xf numFmtId="0" fontId="10" fillId="2" borderId="0" xfId="0" applyFont="1" applyFill="1" applyAlignment="1" applyProtection="1">
      <alignment horizontal="center"/>
      <protection hidden="1"/>
    </xf>
    <xf numFmtId="0" fontId="2" fillId="3" borderId="21" xfId="0" applyFont="1" applyFill="1" applyBorder="1" applyAlignment="1" applyProtection="1">
      <alignment horizontal="center"/>
      <protection hidden="1"/>
    </xf>
    <xf numFmtId="0" fontId="2" fillId="3" borderId="26" xfId="0" applyFont="1" applyFill="1" applyBorder="1" applyAlignment="1" applyProtection="1">
      <alignment horizontal="center"/>
      <protection hidden="1"/>
    </xf>
    <xf numFmtId="0" fontId="2" fillId="3" borderId="30" xfId="0" applyFont="1" applyFill="1" applyBorder="1" applyAlignment="1" applyProtection="1">
      <alignment horizontal="center"/>
      <protection hidden="1"/>
    </xf>
    <xf numFmtId="0" fontId="13" fillId="2" borderId="0" xfId="0" applyFont="1" applyFill="1" applyAlignment="1" applyProtection="1">
      <alignment horizontal="left"/>
      <protection hidden="1"/>
    </xf>
    <xf numFmtId="0" fontId="0" fillId="0" borderId="1" xfId="0" applyBorder="1" applyAlignment="1" applyProtection="1">
      <alignment horizontal="left"/>
      <protection hidden="1"/>
    </xf>
    <xf numFmtId="0" fontId="0" fillId="0" borderId="32" xfId="0" applyBorder="1" applyAlignment="1" applyProtection="1">
      <alignment horizontal="left"/>
      <protection hidden="1"/>
    </xf>
    <xf numFmtId="0" fontId="0" fillId="0" borderId="2" xfId="0" applyBorder="1" applyAlignment="1" applyProtection="1">
      <alignment horizontal="left"/>
      <protection hidden="1"/>
    </xf>
    <xf numFmtId="0" fontId="0" fillId="0" borderId="33" xfId="0" applyBorder="1" applyAlignment="1" applyProtection="1">
      <alignment horizontal="left"/>
      <protection hidden="1"/>
    </xf>
    <xf numFmtId="0" fontId="2" fillId="3" borderId="34" xfId="0" applyFont="1" applyFill="1" applyBorder="1" applyAlignment="1" applyProtection="1">
      <alignment horizontal="center"/>
      <protection hidden="1"/>
    </xf>
    <xf numFmtId="0" fontId="2" fillId="3" borderId="35" xfId="0" applyFont="1" applyFill="1" applyBorder="1" applyAlignment="1" applyProtection="1">
      <alignment horizontal="center"/>
      <protection hidden="1"/>
    </xf>
    <xf numFmtId="0" fontId="0" fillId="2" borderId="0" xfId="0" applyFill="1" applyAlignment="1" applyProtection="1">
      <alignment horizontal="left" vertical="top" wrapText="1"/>
      <protection hidden="1"/>
    </xf>
    <xf numFmtId="0" fontId="11" fillId="0" borderId="5" xfId="0" applyFont="1" applyBorder="1" applyAlignment="1" applyProtection="1">
      <alignment horizontal="center"/>
      <protection hidden="1"/>
    </xf>
    <xf numFmtId="0" fontId="11" fillId="0" borderId="36" xfId="0" applyFont="1" applyBorder="1" applyAlignment="1" applyProtection="1">
      <alignment horizontal="center"/>
      <protection hidden="1"/>
    </xf>
    <xf numFmtId="203" fontId="11" fillId="6" borderId="5" xfId="0" applyNumberFormat="1" applyFont="1" applyFill="1" applyBorder="1" applyAlignment="1" applyProtection="1">
      <alignment horizontal="center"/>
      <protection hidden="1" locked="0"/>
    </xf>
    <xf numFmtId="203" fontId="11" fillId="6" borderId="36" xfId="0" applyNumberFormat="1" applyFont="1" applyFill="1" applyBorder="1" applyAlignment="1" applyProtection="1">
      <alignment horizontal="center"/>
      <protection hidden="1" locked="0"/>
    </xf>
    <xf numFmtId="204" fontId="11" fillId="6" borderId="5" xfId="0" applyNumberFormat="1" applyFont="1" applyFill="1" applyBorder="1" applyAlignment="1" applyProtection="1">
      <alignment horizontal="center"/>
      <protection hidden="1" locked="0"/>
    </xf>
    <xf numFmtId="204" fontId="11" fillId="6" borderId="36" xfId="0" applyNumberFormat="1" applyFont="1" applyFill="1" applyBorder="1" applyAlignment="1" applyProtection="1">
      <alignment horizontal="center"/>
      <protection hidden="1" locked="0"/>
    </xf>
    <xf numFmtId="205" fontId="11" fillId="6" borderId="2" xfId="0" applyNumberFormat="1" applyFont="1" applyFill="1" applyBorder="1" applyAlignment="1" applyProtection="1">
      <alignment horizontal="center"/>
      <protection hidden="1" locked="0"/>
    </xf>
    <xf numFmtId="205" fontId="11" fillId="6" borderId="33" xfId="0" applyNumberFormat="1" applyFont="1" applyFill="1" applyBorder="1" applyAlignment="1" applyProtection="1">
      <alignment horizontal="center"/>
      <protection hidden="1" locked="0"/>
    </xf>
    <xf numFmtId="0" fontId="0" fillId="3" borderId="37" xfId="0" applyFill="1" applyBorder="1" applyAlignment="1" applyProtection="1">
      <alignment horizontal="left"/>
      <protection hidden="1"/>
    </xf>
    <xf numFmtId="0" fontId="0" fillId="3" borderId="38" xfId="0" applyFill="1" applyBorder="1" applyAlignment="1" applyProtection="1">
      <alignment horizontal="left"/>
      <protection hidden="1"/>
    </xf>
    <xf numFmtId="0" fontId="0" fillId="0" borderId="15" xfId="0" applyBorder="1" applyAlignment="1" applyProtection="1">
      <alignment horizontal="left"/>
      <protection hidden="1"/>
    </xf>
    <xf numFmtId="0" fontId="0" fillId="0" borderId="22" xfId="0" applyBorder="1" applyAlignment="1" applyProtection="1">
      <alignment horizontal="left"/>
      <protection hidden="1"/>
    </xf>
    <xf numFmtId="0" fontId="0" fillId="0" borderId="39" xfId="0" applyBorder="1" applyAlignment="1" applyProtection="1">
      <alignment horizontal="left"/>
      <protection hidden="1"/>
    </xf>
    <xf numFmtId="0" fontId="2" fillId="3" borderId="11" xfId="0" applyFont="1" applyFill="1" applyBorder="1" applyAlignment="1" applyProtection="1">
      <alignment/>
      <protection hidden="1"/>
    </xf>
    <xf numFmtId="0" fontId="2" fillId="3" borderId="12" xfId="0" applyFont="1" applyFill="1" applyBorder="1" applyAlignment="1" applyProtection="1">
      <alignment/>
      <protection hidden="1"/>
    </xf>
    <xf numFmtId="0" fontId="2" fillId="3" borderId="13" xfId="0" applyFont="1" applyFill="1" applyBorder="1" applyAlignment="1" applyProtection="1">
      <alignment/>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energy costs per piglet</a:t>
            </a:r>
          </a:p>
        </c:rich>
      </c:tx>
      <c:layout/>
      <c:spPr>
        <a:noFill/>
        <a:ln>
          <a:noFill/>
        </a:ln>
      </c:spPr>
    </c:title>
    <c:plotArea>
      <c:layout>
        <c:manualLayout>
          <c:xMode val="edge"/>
          <c:yMode val="edge"/>
          <c:x val="0.035"/>
          <c:y val="0.1055"/>
          <c:w val="0.95475"/>
          <c:h val="0.87775"/>
        </c:manualLayout>
      </c:layout>
      <c:barChart>
        <c:barDir val="col"/>
        <c:grouping val="clustered"/>
        <c:varyColors val="0"/>
        <c:ser>
          <c:idx val="0"/>
          <c:order val="0"/>
          <c:tx>
            <c:v>erngery costs</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Eingabetabelle!$E$29:$I$29</c:f>
              <c:numCache>
                <c:ptCount val="5"/>
                <c:pt idx="0">
                  <c:v>0.5768816326530612</c:v>
                </c:pt>
                <c:pt idx="1">
                  <c:v>1.6632</c:v>
                </c:pt>
                <c:pt idx="2">
                  <c:v>1.4342399999999997</c:v>
                </c:pt>
                <c:pt idx="3">
                  <c:v>0.6474240000000001</c:v>
                </c:pt>
                <c:pt idx="4">
                  <c:v>0.7404480000000001</c:v>
                </c:pt>
              </c:numCache>
            </c:numRef>
          </c:val>
        </c:ser>
        <c:axId val="53448041"/>
        <c:axId val="11270322"/>
      </c:barChart>
      <c:catAx>
        <c:axId val="53448041"/>
        <c:scaling>
          <c:orientation val="minMax"/>
        </c:scaling>
        <c:axPos val="b"/>
        <c:delete val="0"/>
        <c:numFmt formatCode="General" sourceLinked="1"/>
        <c:majorTickMark val="out"/>
        <c:minorTickMark val="none"/>
        <c:tickLblPos val="nextTo"/>
        <c:crossAx val="11270322"/>
        <c:crosses val="autoZero"/>
        <c:auto val="1"/>
        <c:lblOffset val="100"/>
        <c:noMultiLvlLbl val="0"/>
      </c:catAx>
      <c:valAx>
        <c:axId val="11270322"/>
        <c:scaling>
          <c:orientation val="minMax"/>
        </c:scaling>
        <c:axPos val="l"/>
        <c:majorGridlines/>
        <c:delete val="0"/>
        <c:numFmt formatCode="General" sourceLinked="1"/>
        <c:majorTickMark val="out"/>
        <c:minorTickMark val="none"/>
        <c:tickLblPos val="nextTo"/>
        <c:crossAx val="53448041"/>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3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dPt>
            <c:idx val="4"/>
            <c:invertIfNegative val="0"/>
            <c:spPr>
              <a:solidFill>
                <a:srgbClr val="3366FF"/>
              </a:solidFill>
            </c:spPr>
          </c:dPt>
          <c:dPt>
            <c:idx val="5"/>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(Eingabetabelle!$E$33,Eingabetabelle!$H$33:$I$33)</c:f>
              <c:numCache>
                <c:ptCount val="3"/>
                <c:pt idx="0">
                  <c:v>34488.94857142857</c:v>
                </c:pt>
                <c:pt idx="1">
                  <c:v>37433.2416</c:v>
                </c:pt>
                <c:pt idx="2">
                  <c:v>35656.5232</c:v>
                </c:pt>
              </c:numCache>
            </c:numRef>
          </c:val>
        </c:ser>
        <c:axId val="34324035"/>
        <c:axId val="40480860"/>
      </c:barChart>
      <c:catAx>
        <c:axId val="34324035"/>
        <c:scaling>
          <c:orientation val="minMax"/>
        </c:scaling>
        <c:axPos val="b"/>
        <c:delete val="0"/>
        <c:numFmt formatCode="General" sourceLinked="1"/>
        <c:majorTickMark val="out"/>
        <c:minorTickMark val="none"/>
        <c:tickLblPos val="nextTo"/>
        <c:crossAx val="40480860"/>
        <c:crosses val="autoZero"/>
        <c:auto val="1"/>
        <c:lblOffset val="100"/>
        <c:noMultiLvlLbl val="0"/>
      </c:catAx>
      <c:valAx>
        <c:axId val="40480860"/>
        <c:scaling>
          <c:orientation val="minMax"/>
        </c:scaling>
        <c:axPos val="l"/>
        <c:majorGridlines/>
        <c:delete val="0"/>
        <c:numFmt formatCode="General" sourceLinked="1"/>
        <c:majorTickMark val="out"/>
        <c:minorTickMark val="none"/>
        <c:tickLblPos val="nextTo"/>
        <c:crossAx val="34324035"/>
        <c:crossesAt val="1"/>
        <c:crossBetween val="between"/>
        <c:dispUnits/>
      </c:valAx>
      <c:dTable>
        <c:showHorzBorder val="0"/>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5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(Eingabetabelle!$E$34,Eingabetabelle!$H$34:$I$34)</c:f>
              <c:numCache>
                <c:ptCount val="3"/>
                <c:pt idx="0">
                  <c:v>47814.91428571429</c:v>
                </c:pt>
                <c:pt idx="1">
                  <c:v>52388.736000000004</c:v>
                </c:pt>
                <c:pt idx="2">
                  <c:v>52760.87200000001</c:v>
                </c:pt>
              </c:numCache>
            </c:numRef>
          </c:val>
        </c:ser>
        <c:axId val="28783421"/>
        <c:axId val="57724198"/>
      </c:barChart>
      <c:catAx>
        <c:axId val="28783421"/>
        <c:scaling>
          <c:orientation val="minMax"/>
        </c:scaling>
        <c:axPos val="b"/>
        <c:delete val="0"/>
        <c:numFmt formatCode="General" sourceLinked="1"/>
        <c:majorTickMark val="out"/>
        <c:minorTickMark val="none"/>
        <c:tickLblPos val="nextTo"/>
        <c:crossAx val="57724198"/>
        <c:crosses val="autoZero"/>
        <c:auto val="1"/>
        <c:lblOffset val="100"/>
        <c:noMultiLvlLbl val="0"/>
      </c:catAx>
      <c:valAx>
        <c:axId val="57724198"/>
        <c:scaling>
          <c:orientation val="minMax"/>
        </c:scaling>
        <c:axPos val="l"/>
        <c:majorGridlines/>
        <c:delete val="0"/>
        <c:numFmt formatCode="General" sourceLinked="1"/>
        <c:majorTickMark val="out"/>
        <c:minorTickMark val="none"/>
        <c:tickLblPos val="nextTo"/>
        <c:crossAx val="28783421"/>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10 operating years</a:t>
            </a:r>
          </a:p>
        </c:rich>
      </c:tx>
      <c:layout/>
      <c:spPr>
        <a:noFill/>
        <a:ln>
          <a:noFill/>
        </a:ln>
      </c:spPr>
    </c:title>
    <c:plotArea>
      <c:layout/>
      <c:barChart>
        <c:barDir val="col"/>
        <c:grouping val="clustered"/>
        <c:varyColors val="0"/>
        <c:ser>
          <c:idx val="0"/>
          <c:order val="0"/>
          <c:tx>
            <c:v>total costs </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(Eingabetabelle!$E$35,Eingabetabelle!$H$35:$I$35)</c:f>
              <c:numCache>
                <c:ptCount val="3"/>
                <c:pt idx="0">
                  <c:v>81129.82857142857</c:v>
                </c:pt>
                <c:pt idx="1">
                  <c:v>89777.47200000001</c:v>
                </c:pt>
                <c:pt idx="2">
                  <c:v>95521.74400000002</c:v>
                </c:pt>
              </c:numCache>
            </c:numRef>
          </c:val>
        </c:ser>
        <c:axId val="49755735"/>
        <c:axId val="45148432"/>
      </c:barChart>
      <c:catAx>
        <c:axId val="49755735"/>
        <c:scaling>
          <c:orientation val="minMax"/>
        </c:scaling>
        <c:axPos val="b"/>
        <c:delete val="0"/>
        <c:numFmt formatCode="General" sourceLinked="1"/>
        <c:majorTickMark val="out"/>
        <c:minorTickMark val="none"/>
        <c:tickLblPos val="nextTo"/>
        <c:crossAx val="45148432"/>
        <c:crosses val="autoZero"/>
        <c:auto val="1"/>
        <c:lblOffset val="100"/>
        <c:noMultiLvlLbl val="0"/>
      </c:catAx>
      <c:valAx>
        <c:axId val="45148432"/>
        <c:scaling>
          <c:orientation val="minMax"/>
        </c:scaling>
        <c:axPos val="l"/>
        <c:majorGridlines/>
        <c:delete val="0"/>
        <c:numFmt formatCode="General" sourceLinked="1"/>
        <c:majorTickMark val="out"/>
        <c:minorTickMark val="none"/>
        <c:tickLblPos val="nextTo"/>
        <c:crossAx val="49755735"/>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3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Eingabetabelle!$E$33:$G$33</c:f>
              <c:numCache>
                <c:ptCount val="3"/>
                <c:pt idx="0">
                  <c:v>34488.94857142857</c:v>
                </c:pt>
                <c:pt idx="1">
                  <c:v>62629.88</c:v>
                </c:pt>
                <c:pt idx="2">
                  <c:v>57696.416</c:v>
                </c:pt>
              </c:numCache>
            </c:numRef>
          </c:val>
        </c:ser>
        <c:axId val="3682705"/>
        <c:axId val="33144346"/>
      </c:barChart>
      <c:catAx>
        <c:axId val="3682705"/>
        <c:scaling>
          <c:orientation val="minMax"/>
        </c:scaling>
        <c:axPos val="b"/>
        <c:delete val="0"/>
        <c:numFmt formatCode="General" sourceLinked="1"/>
        <c:majorTickMark val="out"/>
        <c:minorTickMark val="none"/>
        <c:tickLblPos val="nextTo"/>
        <c:crossAx val="33144346"/>
        <c:crosses val="autoZero"/>
        <c:auto val="1"/>
        <c:lblOffset val="100"/>
        <c:noMultiLvlLbl val="0"/>
      </c:catAx>
      <c:valAx>
        <c:axId val="33144346"/>
        <c:scaling>
          <c:orientation val="minMax"/>
        </c:scaling>
        <c:axPos val="l"/>
        <c:majorGridlines/>
        <c:delete val="0"/>
        <c:numFmt formatCode="General" sourceLinked="1"/>
        <c:majorTickMark val="out"/>
        <c:minorTickMark val="none"/>
        <c:tickLblPos val="nextTo"/>
        <c:crossAx val="3682705"/>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5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Eingabetabelle!$E$34:$G$34</c:f>
              <c:numCache>
                <c:ptCount val="3"/>
                <c:pt idx="0">
                  <c:v>47814.91428571429</c:v>
                </c:pt>
                <c:pt idx="1">
                  <c:v>101049.79999999999</c:v>
                </c:pt>
                <c:pt idx="2">
                  <c:v>90827.35999999999</c:v>
                </c:pt>
              </c:numCache>
            </c:numRef>
          </c:val>
        </c:ser>
        <c:axId val="29863659"/>
        <c:axId val="337476"/>
      </c:barChart>
      <c:catAx>
        <c:axId val="29863659"/>
        <c:scaling>
          <c:orientation val="minMax"/>
        </c:scaling>
        <c:axPos val="b"/>
        <c:delete val="0"/>
        <c:numFmt formatCode="General" sourceLinked="1"/>
        <c:majorTickMark val="out"/>
        <c:minorTickMark val="none"/>
        <c:tickLblPos val="nextTo"/>
        <c:crossAx val="337476"/>
        <c:crosses val="autoZero"/>
        <c:auto val="1"/>
        <c:lblOffset val="100"/>
        <c:noMultiLvlLbl val="0"/>
      </c:catAx>
      <c:valAx>
        <c:axId val="337476"/>
        <c:scaling>
          <c:orientation val="minMax"/>
        </c:scaling>
        <c:axPos val="l"/>
        <c:majorGridlines/>
        <c:delete val="0"/>
        <c:numFmt formatCode="General" sourceLinked="1"/>
        <c:majorTickMark val="out"/>
        <c:minorTickMark val="none"/>
        <c:tickLblPos val="nextTo"/>
        <c:crossAx val="29863659"/>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10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Eingabetabelle!$E$35:$G$35</c:f>
              <c:numCache>
                <c:ptCount val="3"/>
                <c:pt idx="0">
                  <c:v>81129.82857142857</c:v>
                </c:pt>
                <c:pt idx="1">
                  <c:v>197099.59999999998</c:v>
                </c:pt>
                <c:pt idx="2">
                  <c:v>173654.71999999997</c:v>
                </c:pt>
              </c:numCache>
            </c:numRef>
          </c:val>
        </c:ser>
        <c:axId val="3037285"/>
        <c:axId val="27335566"/>
      </c:barChart>
      <c:catAx>
        <c:axId val="3037285"/>
        <c:scaling>
          <c:orientation val="minMax"/>
        </c:scaling>
        <c:axPos val="b"/>
        <c:delete val="0"/>
        <c:numFmt formatCode="General" sourceLinked="1"/>
        <c:majorTickMark val="out"/>
        <c:minorTickMark val="none"/>
        <c:tickLblPos val="nextTo"/>
        <c:crossAx val="27335566"/>
        <c:crosses val="autoZero"/>
        <c:auto val="1"/>
        <c:lblOffset val="100"/>
        <c:noMultiLvlLbl val="0"/>
      </c:catAx>
      <c:valAx>
        <c:axId val="27335566"/>
        <c:scaling>
          <c:orientation val="minMax"/>
        </c:scaling>
        <c:axPos val="l"/>
        <c:majorGridlines/>
        <c:delete val="0"/>
        <c:numFmt formatCode="General" sourceLinked="1"/>
        <c:majorTickMark val="out"/>
        <c:minorTickMark val="none"/>
        <c:tickLblPos val="nextTo"/>
        <c:crossAx val="3037285"/>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area with advantageous temperature (37 - 43 °C)</a:t>
            </a:r>
          </a:p>
        </c:rich>
      </c:tx>
      <c:layout/>
      <c:spPr>
        <a:noFill/>
        <a:ln>
          <a:noFill/>
        </a:ln>
      </c:spPr>
    </c:title>
    <c:plotArea>
      <c:layout/>
      <c:barChart>
        <c:barDir val="col"/>
        <c:grouping val="clustered"/>
        <c:varyColors val="0"/>
        <c:ser>
          <c:idx val="0"/>
          <c:order val="0"/>
          <c:tx>
            <c:v>total area</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Eingabetabelle!$E$41:$I$41</c:f>
              <c:numCache>
                <c:ptCount val="5"/>
                <c:pt idx="0">
                  <c:v>60</c:v>
                </c:pt>
                <c:pt idx="1">
                  <c:v>25</c:v>
                </c:pt>
                <c:pt idx="2">
                  <c:v>25</c:v>
                </c:pt>
                <c:pt idx="3">
                  <c:v>39.168</c:v>
                </c:pt>
                <c:pt idx="4">
                  <c:v>52.800000000000004</c:v>
                </c:pt>
              </c:numCache>
            </c:numRef>
          </c:val>
        </c:ser>
        <c:axId val="44693503"/>
        <c:axId val="66697208"/>
      </c:barChart>
      <c:catAx>
        <c:axId val="44693503"/>
        <c:scaling>
          <c:orientation val="minMax"/>
        </c:scaling>
        <c:axPos val="b"/>
        <c:delete val="0"/>
        <c:numFmt formatCode="General" sourceLinked="1"/>
        <c:majorTickMark val="out"/>
        <c:minorTickMark val="none"/>
        <c:tickLblPos val="nextTo"/>
        <c:crossAx val="66697208"/>
        <c:crosses val="autoZero"/>
        <c:auto val="1"/>
        <c:lblOffset val="100"/>
        <c:noMultiLvlLbl val="0"/>
      </c:catAx>
      <c:valAx>
        <c:axId val="66697208"/>
        <c:scaling>
          <c:orientation val="minMax"/>
        </c:scaling>
        <c:axPos val="l"/>
        <c:majorGridlines/>
        <c:delete val="0"/>
        <c:numFmt formatCode="General" sourceLinked="1"/>
        <c:majorTickMark val="out"/>
        <c:minorTickMark val="none"/>
        <c:tickLblPos val="nextTo"/>
        <c:crossAx val="44693503"/>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area with optimal temperature (39 - 41 °C)</a:t>
            </a:r>
          </a:p>
        </c:rich>
      </c:tx>
      <c:layout/>
      <c:spPr>
        <a:noFill/>
        <a:ln>
          <a:noFill/>
        </a:ln>
      </c:spPr>
    </c:title>
    <c:plotArea>
      <c:layout/>
      <c:barChart>
        <c:barDir val="col"/>
        <c:grouping val="clustered"/>
        <c:varyColors val="0"/>
        <c:ser>
          <c:idx val="0"/>
          <c:order val="0"/>
          <c:tx>
            <c:v>total area</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Eingabetabelle!$E$42:$I$42</c:f>
              <c:numCache>
                <c:ptCount val="5"/>
                <c:pt idx="0">
                  <c:v>49.199999999999996</c:v>
                </c:pt>
                <c:pt idx="1">
                  <c:v>15</c:v>
                </c:pt>
                <c:pt idx="2">
                  <c:v>15</c:v>
                </c:pt>
                <c:pt idx="3">
                  <c:v>17.279999999999998</c:v>
                </c:pt>
                <c:pt idx="4">
                  <c:v>27</c:v>
                </c:pt>
              </c:numCache>
            </c:numRef>
          </c:val>
        </c:ser>
        <c:axId val="63403961"/>
        <c:axId val="33764738"/>
      </c:barChart>
      <c:catAx>
        <c:axId val="63403961"/>
        <c:scaling>
          <c:orientation val="minMax"/>
        </c:scaling>
        <c:axPos val="b"/>
        <c:delete val="0"/>
        <c:numFmt formatCode="General" sourceLinked="1"/>
        <c:majorTickMark val="out"/>
        <c:minorTickMark val="none"/>
        <c:tickLblPos val="nextTo"/>
        <c:crossAx val="33764738"/>
        <c:crosses val="autoZero"/>
        <c:auto val="1"/>
        <c:lblOffset val="100"/>
        <c:noMultiLvlLbl val="0"/>
      </c:catAx>
      <c:valAx>
        <c:axId val="33764738"/>
        <c:scaling>
          <c:orientation val="minMax"/>
        </c:scaling>
        <c:axPos val="l"/>
        <c:majorGridlines/>
        <c:delete val="0"/>
        <c:numFmt formatCode="General" sourceLinked="1"/>
        <c:majorTickMark val="out"/>
        <c:minorTickMark val="none"/>
        <c:tickLblPos val="nextTo"/>
        <c:crossAx val="63403961"/>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904875</xdr:colOff>
      <xdr:row>4</xdr:row>
      <xdr:rowOff>123825</xdr:rowOff>
    </xdr:from>
    <xdr:to>
      <xdr:col>9</xdr:col>
      <xdr:colOff>1266825</xdr:colOff>
      <xdr:row>12</xdr:row>
      <xdr:rowOff>19050</xdr:rowOff>
    </xdr:to>
    <xdr:pic>
      <xdr:nvPicPr>
        <xdr:cNvPr id="1" name="Picture 17"/>
        <xdr:cNvPicPr preferRelativeResize="1">
          <a:picLocks noChangeAspect="1"/>
        </xdr:cNvPicPr>
      </xdr:nvPicPr>
      <xdr:blipFill>
        <a:blip r:embed="rId1"/>
        <a:stretch>
          <a:fillRect/>
        </a:stretch>
      </xdr:blipFill>
      <xdr:spPr>
        <a:xfrm>
          <a:off x="8496300" y="952500"/>
          <a:ext cx="2952750"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1:L46"/>
  <sheetViews>
    <sheetView tabSelected="1" workbookViewId="0" topLeftCell="A1">
      <selection activeCell="C6" sqref="C6"/>
    </sheetView>
  </sheetViews>
  <sheetFormatPr defaultColWidth="11.421875" defaultRowHeight="12.75" zeroHeight="1"/>
  <cols>
    <col min="1" max="1" width="2.28125" style="7" customWidth="1"/>
    <col min="2" max="2" width="33.421875" style="7" customWidth="1"/>
    <col min="3" max="3" width="14.7109375" style="7" customWidth="1"/>
    <col min="4" max="4" width="5.140625" style="7" customWidth="1"/>
    <col min="5" max="8" width="19.421875" style="7" customWidth="1"/>
    <col min="9" max="10" width="19.421875" style="7" bestFit="1" customWidth="1"/>
    <col min="11" max="17" width="11.421875" style="7" customWidth="1"/>
    <col min="18" max="16384" width="0" style="7" hidden="1" customWidth="1"/>
  </cols>
  <sheetData>
    <row r="1" spans="2:10" s="2" customFormat="1" ht="23.25">
      <c r="B1" s="84" t="s">
        <v>3</v>
      </c>
      <c r="C1" s="84"/>
      <c r="D1" s="84"/>
      <c r="E1" s="84"/>
      <c r="F1" s="84"/>
      <c r="G1" s="84"/>
      <c r="H1" s="84"/>
      <c r="I1" s="84"/>
      <c r="J1" s="84"/>
    </row>
    <row r="2" spans="2:10" s="2" customFormat="1" ht="12.75" customHeight="1">
      <c r="B2" s="1"/>
      <c r="C2" s="1"/>
      <c r="D2" s="1"/>
      <c r="E2" s="1"/>
      <c r="F2" s="1"/>
      <c r="G2" s="1"/>
      <c r="H2" s="1"/>
      <c r="I2" s="1"/>
      <c r="J2" s="1"/>
    </row>
    <row r="3" s="2" customFormat="1" ht="12.75" customHeight="1">
      <c r="B3" s="3"/>
    </row>
    <row r="4" spans="2:7" s="2" customFormat="1" ht="16.5">
      <c r="B4" s="88" t="s">
        <v>4</v>
      </c>
      <c r="C4" s="88"/>
      <c r="D4" s="88"/>
      <c r="E4" s="88"/>
      <c r="F4" s="88"/>
      <c r="G4" s="88"/>
    </row>
    <row r="5" spans="2:7" s="2" customFormat="1" ht="12.75" customHeight="1" thickBot="1">
      <c r="B5" s="4"/>
      <c r="C5" s="4"/>
      <c r="D5" s="4"/>
      <c r="E5" s="4"/>
      <c r="F5" s="4"/>
      <c r="G5" s="4"/>
    </row>
    <row r="6" spans="2:8" s="2" customFormat="1" ht="12.75" customHeight="1">
      <c r="B6" s="5" t="s">
        <v>22</v>
      </c>
      <c r="C6" s="57">
        <v>100</v>
      </c>
      <c r="D6" s="6"/>
      <c r="E6" s="89" t="s">
        <v>5</v>
      </c>
      <c r="F6" s="90"/>
      <c r="G6" s="57">
        <v>10.5</v>
      </c>
      <c r="H6" s="7"/>
    </row>
    <row r="7" spans="2:7" s="2" customFormat="1" ht="12.75" customHeight="1" thickBot="1">
      <c r="B7" s="8" t="s">
        <v>23</v>
      </c>
      <c r="C7" s="58">
        <v>11</v>
      </c>
      <c r="D7" s="6"/>
      <c r="E7" s="91" t="s">
        <v>6</v>
      </c>
      <c r="F7" s="92"/>
      <c r="G7" s="59">
        <v>21</v>
      </c>
    </row>
    <row r="8" s="2" customFormat="1" ht="12.75" customHeight="1">
      <c r="I8" s="9"/>
    </row>
    <row r="9" spans="9:12" s="2" customFormat="1" ht="12.75" customHeight="1">
      <c r="I9" s="9"/>
      <c r="L9" s="10"/>
    </row>
    <row r="10" spans="2:9" s="2" customFormat="1" ht="16.5">
      <c r="B10" s="88" t="s">
        <v>7</v>
      </c>
      <c r="C10" s="88"/>
      <c r="D10" s="88"/>
      <c r="E10" s="88"/>
      <c r="F10" s="88"/>
      <c r="G10" s="88"/>
      <c r="H10" s="7"/>
      <c r="I10" s="9"/>
    </row>
    <row r="11" spans="2:9" s="2" customFormat="1" ht="12.75" customHeight="1">
      <c r="B11" s="11"/>
      <c r="C11" s="11"/>
      <c r="D11" s="11"/>
      <c r="E11" s="11"/>
      <c r="F11" s="11"/>
      <c r="G11" s="11"/>
      <c r="I11" s="9"/>
    </row>
    <row r="12" spans="2:9" s="2" customFormat="1" ht="12.75" customHeight="1">
      <c r="B12" s="95" t="s">
        <v>28</v>
      </c>
      <c r="C12" s="95"/>
      <c r="D12" s="95"/>
      <c r="E12" s="95"/>
      <c r="F12" s="95"/>
      <c r="G12" s="95"/>
      <c r="I12" s="9"/>
    </row>
    <row r="13" spans="2:9" s="2" customFormat="1" ht="12.75" customHeight="1">
      <c r="B13" s="95"/>
      <c r="C13" s="95"/>
      <c r="D13" s="95"/>
      <c r="E13" s="95"/>
      <c r="F13" s="95"/>
      <c r="G13" s="95"/>
      <c r="I13" s="9"/>
    </row>
    <row r="14" spans="2:9" s="2" customFormat="1" ht="12.75" customHeight="1">
      <c r="B14" s="95"/>
      <c r="C14" s="95"/>
      <c r="D14" s="95"/>
      <c r="E14" s="95"/>
      <c r="F14" s="95"/>
      <c r="G14" s="95"/>
      <c r="I14" s="9"/>
    </row>
    <row r="15" spans="2:9" s="2" customFormat="1" ht="12.75" customHeight="1" thickBot="1">
      <c r="B15" s="11"/>
      <c r="C15" s="11"/>
      <c r="D15" s="11"/>
      <c r="E15" s="11"/>
      <c r="F15" s="11"/>
      <c r="G15" s="11"/>
      <c r="I15" s="9"/>
    </row>
    <row r="16" spans="2:9" s="2" customFormat="1" ht="12.75" customHeight="1">
      <c r="B16" s="93" t="s">
        <v>9</v>
      </c>
      <c r="C16" s="94"/>
      <c r="D16" s="12"/>
      <c r="E16" s="85" t="s">
        <v>8</v>
      </c>
      <c r="F16" s="86"/>
      <c r="G16" s="87"/>
      <c r="H16" s="11"/>
      <c r="I16" s="9"/>
    </row>
    <row r="17" spans="2:12" s="2" customFormat="1" ht="12.75" customHeight="1">
      <c r="B17" s="13" t="s">
        <v>11</v>
      </c>
      <c r="C17" s="60">
        <v>0.198</v>
      </c>
      <c r="D17" s="14"/>
      <c r="E17" s="96" t="s">
        <v>24</v>
      </c>
      <c r="F17" s="97"/>
      <c r="G17" s="15" t="s">
        <v>12</v>
      </c>
      <c r="I17" s="9"/>
      <c r="L17" s="10"/>
    </row>
    <row r="18" spans="2:9" s="2" customFormat="1" ht="12.75" customHeight="1">
      <c r="B18" s="16" t="s">
        <v>10</v>
      </c>
      <c r="C18" s="61">
        <v>0.06</v>
      </c>
      <c r="D18" s="17"/>
      <c r="E18" s="98">
        <v>0.65</v>
      </c>
      <c r="F18" s="99"/>
      <c r="G18" s="18">
        <f>E18/10</f>
        <v>0.065</v>
      </c>
      <c r="I18" s="9"/>
    </row>
    <row r="19" spans="2:9" s="2" customFormat="1" ht="12.75" customHeight="1" thickBot="1">
      <c r="B19" s="19" t="s">
        <v>29</v>
      </c>
      <c r="C19" s="62">
        <v>0.98</v>
      </c>
      <c r="E19" s="100">
        <v>1.1</v>
      </c>
      <c r="F19" s="101"/>
      <c r="G19" s="18">
        <f>E19/12.87</f>
        <v>0.08547008547008549</v>
      </c>
      <c r="I19" s="9"/>
    </row>
    <row r="20" spans="5:7" s="2" customFormat="1" ht="12.75" customHeight="1" thickBot="1">
      <c r="E20" s="102">
        <v>0.6</v>
      </c>
      <c r="F20" s="103"/>
      <c r="G20" s="20">
        <f>E20/10</f>
        <v>0.06</v>
      </c>
    </row>
    <row r="21" s="2" customFormat="1" ht="12.75" customHeight="1"/>
    <row r="22" s="2" customFormat="1" ht="12.75" customHeight="1" thickBot="1"/>
    <row r="23" spans="2:9" s="2" customFormat="1" ht="39" thickBot="1">
      <c r="B23" s="104"/>
      <c r="C23" s="105"/>
      <c r="D23" s="21"/>
      <c r="E23" s="22" t="s">
        <v>0</v>
      </c>
      <c r="F23" s="23" t="s">
        <v>13</v>
      </c>
      <c r="G23" s="24" t="s">
        <v>26</v>
      </c>
      <c r="H23" s="24" t="s">
        <v>27</v>
      </c>
      <c r="I23" s="24" t="s">
        <v>1</v>
      </c>
    </row>
    <row r="24" spans="2:9" s="2" customFormat="1" ht="12.75" customHeight="1">
      <c r="B24" s="75" t="s">
        <v>14</v>
      </c>
      <c r="C24" s="76"/>
      <c r="D24" s="77"/>
      <c r="E24" s="63">
        <v>145</v>
      </c>
      <c r="F24" s="64">
        <v>50</v>
      </c>
      <c r="G24" s="63">
        <v>80</v>
      </c>
      <c r="H24" s="63">
        <v>150</v>
      </c>
      <c r="I24" s="63">
        <v>100</v>
      </c>
    </row>
    <row r="25" spans="2:9" s="2" customFormat="1" ht="12.75" customHeight="1">
      <c r="B25" s="25" t="s">
        <v>30</v>
      </c>
      <c r="C25" s="26"/>
      <c r="D25" s="26"/>
      <c r="E25" s="26"/>
      <c r="F25" s="26"/>
      <c r="G25" s="26"/>
      <c r="H25" s="26"/>
      <c r="I25" s="27"/>
    </row>
    <row r="26" spans="2:9" s="2" customFormat="1" ht="12.75" customHeight="1">
      <c r="B26" s="106" t="s">
        <v>15</v>
      </c>
      <c r="C26" s="107"/>
      <c r="D26" s="108"/>
      <c r="E26" s="28">
        <f>$G$7*24*196.3/$C$19/1000</f>
        <v>100.95428571428573</v>
      </c>
      <c r="F26" s="29">
        <f>$G$7*24*175/1/1000</f>
        <v>88.2</v>
      </c>
      <c r="G26" s="28">
        <f>$G$7*24*498/1/1000</f>
        <v>250.992</v>
      </c>
      <c r="H26" s="28">
        <f>$G$7*24*224.8/1000</f>
        <v>113.29920000000001</v>
      </c>
      <c r="I26" s="28">
        <f>$G$7*24*257.1/1000</f>
        <v>129.57840000000002</v>
      </c>
    </row>
    <row r="27" spans="2:9" s="2" customFormat="1" ht="12.75" customHeight="1">
      <c r="B27" s="81" t="s">
        <v>17</v>
      </c>
      <c r="C27" s="82"/>
      <c r="D27" s="83"/>
      <c r="E27" s="30">
        <f>$C$7*E26*$C$18</f>
        <v>66.62982857142858</v>
      </c>
      <c r="F27" s="31">
        <f>$C$7*F26*$C$17</f>
        <v>192.0996</v>
      </c>
      <c r="G27" s="30">
        <f>$C$7*G26*$C$18</f>
        <v>165.65471999999997</v>
      </c>
      <c r="H27" s="30">
        <f>$C$7*H26*$C$18</f>
        <v>74.777472</v>
      </c>
      <c r="I27" s="30">
        <f>$C$7*I26*$C$18</f>
        <v>85.52174400000001</v>
      </c>
    </row>
    <row r="28" spans="2:9" s="2" customFormat="1" ht="12.75" customHeight="1">
      <c r="B28" s="81" t="s">
        <v>16</v>
      </c>
      <c r="C28" s="82"/>
      <c r="D28" s="83"/>
      <c r="E28" s="30">
        <f>E27*$C$6</f>
        <v>6662.982857142858</v>
      </c>
      <c r="F28" s="31">
        <f>F27*$C$6</f>
        <v>19209.96</v>
      </c>
      <c r="G28" s="30">
        <f>G27*$C$6</f>
        <v>16565.471999999998</v>
      </c>
      <c r="H28" s="30">
        <f>H27*$C$6</f>
        <v>7477.747200000001</v>
      </c>
      <c r="I28" s="30">
        <f>I27*$C$6</f>
        <v>8552.174400000002</v>
      </c>
    </row>
    <row r="29" spans="2:9" s="2" customFormat="1" ht="12.75" customHeight="1">
      <c r="B29" s="81" t="s">
        <v>18</v>
      </c>
      <c r="C29" s="82"/>
      <c r="D29" s="83"/>
      <c r="E29" s="30">
        <f>E28/($C$6*$C$7*$G$6)</f>
        <v>0.5768816326530612</v>
      </c>
      <c r="F29" s="31">
        <f>F28/($C$6*$C$7*$G$6)</f>
        <v>1.6632</v>
      </c>
      <c r="G29" s="30">
        <f>G28/($C$6*$C$7*$G$6)</f>
        <v>1.4342399999999997</v>
      </c>
      <c r="H29" s="30">
        <f>H28/($C$6*$C$7*$G$6)</f>
        <v>0.6474240000000001</v>
      </c>
      <c r="I29" s="30">
        <f>I28/($C$6*$C$7*$G$6)</f>
        <v>0.7404480000000001</v>
      </c>
    </row>
    <row r="30" spans="2:9" s="2" customFormat="1" ht="12.75" customHeight="1" thickBot="1">
      <c r="B30" s="78" t="s">
        <v>19</v>
      </c>
      <c r="C30" s="79"/>
      <c r="D30" s="80"/>
      <c r="E30" s="32">
        <f>E24*$C$6</f>
        <v>14500</v>
      </c>
      <c r="F30" s="33">
        <f>F24*$C$6</f>
        <v>5000</v>
      </c>
      <c r="G30" s="32">
        <f>G24*$C$6</f>
        <v>8000</v>
      </c>
      <c r="H30" s="32">
        <f>H24*$C$6</f>
        <v>15000</v>
      </c>
      <c r="I30" s="32">
        <f>I24*$C$6</f>
        <v>10000</v>
      </c>
    </row>
    <row r="31" spans="2:9" s="2" customFormat="1" ht="12.75" customHeight="1" thickBot="1">
      <c r="B31" s="34"/>
      <c r="C31" s="34"/>
      <c r="D31" s="34"/>
      <c r="E31" s="35"/>
      <c r="F31" s="35"/>
      <c r="G31" s="35"/>
      <c r="H31" s="35"/>
      <c r="I31" s="35"/>
    </row>
    <row r="32" spans="2:9" s="2" customFormat="1" ht="12.75" customHeight="1">
      <c r="B32" s="68" t="s">
        <v>20</v>
      </c>
      <c r="C32" s="69"/>
      <c r="D32" s="65">
        <v>1</v>
      </c>
      <c r="E32" s="36">
        <f aca="true" t="shared" si="0" ref="E32:G35">E$30+$D32*E$28</f>
        <v>21162.98285714286</v>
      </c>
      <c r="F32" s="36">
        <f t="shared" si="0"/>
        <v>24209.96</v>
      </c>
      <c r="G32" s="36">
        <f t="shared" si="0"/>
        <v>24565.471999999998</v>
      </c>
      <c r="H32" s="36">
        <f aca="true" t="shared" si="1" ref="H32:I35">H$30+$D32*H$28</f>
        <v>22477.7472</v>
      </c>
      <c r="I32" s="36">
        <f t="shared" si="1"/>
        <v>18552.174400000004</v>
      </c>
    </row>
    <row r="33" spans="2:9" s="2" customFormat="1" ht="12.75" customHeight="1">
      <c r="B33" s="70"/>
      <c r="C33" s="71"/>
      <c r="D33" s="37">
        <v>3</v>
      </c>
      <c r="E33" s="30">
        <f t="shared" si="0"/>
        <v>34488.94857142857</v>
      </c>
      <c r="F33" s="30">
        <f t="shared" si="0"/>
        <v>62629.88</v>
      </c>
      <c r="G33" s="30">
        <f t="shared" si="0"/>
        <v>57696.416</v>
      </c>
      <c r="H33" s="30">
        <f t="shared" si="1"/>
        <v>37433.2416</v>
      </c>
      <c r="I33" s="30">
        <f t="shared" si="1"/>
        <v>35656.5232</v>
      </c>
    </row>
    <row r="34" spans="2:9" s="2" customFormat="1" ht="12.75" customHeight="1">
      <c r="B34" s="70"/>
      <c r="C34" s="71"/>
      <c r="D34" s="37">
        <v>5</v>
      </c>
      <c r="E34" s="30">
        <f t="shared" si="0"/>
        <v>47814.91428571429</v>
      </c>
      <c r="F34" s="30">
        <f t="shared" si="0"/>
        <v>101049.79999999999</v>
      </c>
      <c r="G34" s="30">
        <f t="shared" si="0"/>
        <v>90827.35999999999</v>
      </c>
      <c r="H34" s="30">
        <f t="shared" si="1"/>
        <v>52388.736000000004</v>
      </c>
      <c r="I34" s="30">
        <f t="shared" si="1"/>
        <v>52760.87200000001</v>
      </c>
    </row>
    <row r="35" spans="2:9" s="2" customFormat="1" ht="12.75" customHeight="1" thickBot="1">
      <c r="B35" s="72"/>
      <c r="C35" s="73"/>
      <c r="D35" s="38">
        <v>10</v>
      </c>
      <c r="E35" s="39">
        <f t="shared" si="0"/>
        <v>81129.82857142857</v>
      </c>
      <c r="F35" s="39">
        <f t="shared" si="0"/>
        <v>197099.59999999998</v>
      </c>
      <c r="G35" s="39">
        <f t="shared" si="0"/>
        <v>173654.71999999997</v>
      </c>
      <c r="H35" s="39">
        <f t="shared" si="1"/>
        <v>89777.47200000001</v>
      </c>
      <c r="I35" s="39">
        <f t="shared" si="1"/>
        <v>95521.74400000002</v>
      </c>
    </row>
    <row r="36" spans="2:9" s="2" customFormat="1" ht="12.75" customHeight="1" thickBot="1">
      <c r="B36" s="34"/>
      <c r="C36" s="34"/>
      <c r="D36" s="34"/>
      <c r="E36" s="35"/>
      <c r="F36" s="35"/>
      <c r="G36" s="35"/>
      <c r="H36" s="35"/>
      <c r="I36" s="35"/>
    </row>
    <row r="37" spans="2:9" s="2" customFormat="1" ht="12.75" customHeight="1">
      <c r="B37" s="75" t="s">
        <v>31</v>
      </c>
      <c r="C37" s="76"/>
      <c r="D37" s="77"/>
      <c r="E37" s="40" t="s">
        <v>2</v>
      </c>
      <c r="F37" s="41">
        <f>IF((($E$30-F30)/(F28-$E$28))&lt;0,"at once",(($E$30-F30)/(F28-$E$28)))</f>
        <v>0.7571544836525225</v>
      </c>
      <c r="G37" s="41">
        <f>IF((($E$30-G30)/(G28-$E$28))&lt;0,"at once",(($E$30-G30)/(G28-$E$28)))</f>
        <v>0.6564006186958133</v>
      </c>
      <c r="H37" s="41" t="str">
        <f>IF((($E$30-H30)/(H28-$E$28))&lt;0,"at once",(($E$30-H30)/(H28-$E$28)))</f>
        <v>at once</v>
      </c>
      <c r="I37" s="41">
        <f>IF((($E$30-I30)/(I28-$E$28))&lt;0,"at once",(($E$30-I30)/(I28-$E$28)))</f>
        <v>2.3819712813208795</v>
      </c>
    </row>
    <row r="38" spans="2:9" s="2" customFormat="1" ht="12.75" customHeight="1">
      <c r="B38" s="109" t="s">
        <v>32</v>
      </c>
      <c r="C38" s="110"/>
      <c r="D38" s="110"/>
      <c r="E38" s="110"/>
      <c r="F38" s="110"/>
      <c r="G38" s="110"/>
      <c r="H38" s="110"/>
      <c r="I38" s="111"/>
    </row>
    <row r="39" spans="2:9" s="2" customFormat="1" ht="12.75" customHeight="1">
      <c r="B39" s="66" t="s">
        <v>33</v>
      </c>
      <c r="C39" s="67"/>
      <c r="D39" s="67"/>
      <c r="E39" s="42">
        <f>0.5*1.2*1</f>
        <v>0.6</v>
      </c>
      <c r="F39" s="43">
        <v>0.25</v>
      </c>
      <c r="G39" s="44">
        <v>0.25</v>
      </c>
      <c r="H39" s="45">
        <f>0.48*1.2*0.68</f>
        <v>0.39168</v>
      </c>
      <c r="I39" s="45">
        <f>0.5*1.2*0.88</f>
        <v>0.528</v>
      </c>
    </row>
    <row r="40" spans="2:9" s="2" customFormat="1" ht="12.75" customHeight="1">
      <c r="B40" s="66" t="s">
        <v>21</v>
      </c>
      <c r="C40" s="67"/>
      <c r="D40" s="67"/>
      <c r="E40" s="42">
        <f>0.5*1.2*0.82</f>
        <v>0.49199999999999994</v>
      </c>
      <c r="F40" s="43">
        <v>0.15</v>
      </c>
      <c r="G40" s="44">
        <v>0.15</v>
      </c>
      <c r="H40" s="45">
        <f>0.48*1.2*0.3</f>
        <v>0.17279999999999998</v>
      </c>
      <c r="I40" s="45">
        <f>0.5*1.2*0.45</f>
        <v>0.27</v>
      </c>
    </row>
    <row r="41" spans="2:9" s="2" customFormat="1" ht="12.75" customHeight="1">
      <c r="B41" s="66" t="s">
        <v>33</v>
      </c>
      <c r="C41" s="67"/>
      <c r="D41" s="67"/>
      <c r="E41" s="46">
        <f>E39*$C$6</f>
        <v>60</v>
      </c>
      <c r="F41" s="47">
        <f aca="true" t="shared" si="2" ref="F41:I42">F39*$C$6</f>
        <v>25</v>
      </c>
      <c r="G41" s="48">
        <f t="shared" si="2"/>
        <v>25</v>
      </c>
      <c r="H41" s="47">
        <f t="shared" si="2"/>
        <v>39.168</v>
      </c>
      <c r="I41" s="47">
        <f t="shared" si="2"/>
        <v>52.800000000000004</v>
      </c>
    </row>
    <row r="42" spans="2:9" s="2" customFormat="1" ht="12.75" customHeight="1" thickBot="1">
      <c r="B42" s="66" t="s">
        <v>21</v>
      </c>
      <c r="C42" s="67"/>
      <c r="D42" s="67"/>
      <c r="E42" s="49">
        <f>E40*$C$6</f>
        <v>49.199999999999996</v>
      </c>
      <c r="F42" s="50">
        <f t="shared" si="2"/>
        <v>15</v>
      </c>
      <c r="G42" s="51">
        <f t="shared" si="2"/>
        <v>15</v>
      </c>
      <c r="H42" s="50">
        <f t="shared" si="2"/>
        <v>17.279999999999998</v>
      </c>
      <c r="I42" s="50">
        <f t="shared" si="2"/>
        <v>27</v>
      </c>
    </row>
    <row r="43" spans="2:10" s="2" customFormat="1" ht="12.75" customHeight="1">
      <c r="B43" s="52"/>
      <c r="C43" s="52"/>
      <c r="D43" s="52"/>
      <c r="E43" s="53"/>
      <c r="F43" s="53"/>
      <c r="G43" s="54"/>
      <c r="H43" s="54"/>
      <c r="I43" s="54"/>
      <c r="J43" s="54"/>
    </row>
    <row r="44" spans="2:10" s="2" customFormat="1" ht="31.5" customHeight="1">
      <c r="B44" s="74" t="s">
        <v>25</v>
      </c>
      <c r="C44" s="74"/>
      <c r="D44" s="74"/>
      <c r="E44" s="74"/>
      <c r="F44" s="74"/>
      <c r="G44" s="74"/>
      <c r="H44" s="74"/>
      <c r="I44" s="74"/>
      <c r="J44" s="74"/>
    </row>
    <row r="45" spans="2:10" s="2" customFormat="1" ht="12.75" customHeight="1">
      <c r="B45" s="55"/>
      <c r="C45" s="56"/>
      <c r="D45" s="56"/>
      <c r="E45" s="10"/>
      <c r="F45" s="10"/>
      <c r="G45" s="10"/>
      <c r="H45" s="10"/>
      <c r="I45" s="10"/>
      <c r="J45" s="10"/>
    </row>
    <row r="46" spans="2:10" s="2" customFormat="1" ht="12.75" customHeight="1">
      <c r="B46" s="55"/>
      <c r="C46" s="56"/>
      <c r="D46" s="56"/>
      <c r="E46" s="10"/>
      <c r="F46" s="10"/>
      <c r="G46" s="10"/>
      <c r="H46" s="10"/>
      <c r="I46" s="10"/>
      <c r="J46" s="10"/>
    </row>
    <row r="47" s="2" customFormat="1" ht="12.75" customHeight="1"/>
    <row r="48" s="2" customFormat="1" ht="12.75" customHeight="1"/>
    <row r="49" s="2" customFormat="1" ht="12.75"/>
    <row r="50" s="2" customFormat="1" ht="12.75" hidden="1"/>
    <row r="51" s="2" customFormat="1" ht="12.75" hidden="1"/>
    <row r="52" s="2" customFormat="1" ht="12.75" hidden="1"/>
    <row r="53" s="2" customFormat="1" ht="12.75" hidden="1"/>
    <row r="54" s="2" customFormat="1" ht="12.75" hidden="1"/>
    <row r="55" s="2" customFormat="1" ht="12.75" hidden="1"/>
    <row r="56" s="2" customFormat="1" ht="12.75" hidden="1"/>
    <row r="57" s="2" customFormat="1" ht="12.75" hidden="1"/>
    <row r="58" s="2" customFormat="1" ht="12.75" hidden="1"/>
    <row r="59" s="2" customFormat="1" ht="12.75" hidden="1"/>
    <row r="60" s="2" customFormat="1" ht="12.75" hidden="1"/>
    <row r="61" s="2" customFormat="1" ht="12.75" hidden="1"/>
    <row r="62" s="2" customFormat="1" ht="12.75" hidden="1"/>
    <row r="63" s="2" customFormat="1" ht="12.75" hidden="1"/>
    <row r="64" s="2" customFormat="1" ht="12.75" hidden="1"/>
    <row r="65" s="2" customFormat="1" ht="12.75" hidden="1"/>
    <row r="66" s="2" customFormat="1" ht="12.75" hidden="1"/>
    <row r="67" s="2" customFormat="1" ht="12.75" hidden="1"/>
    <row r="68" s="2" customFormat="1" ht="12.75" hidden="1"/>
    <row r="69" s="2" customFormat="1" ht="12.75" hidden="1"/>
    <row r="70" s="2" customFormat="1" ht="12.75" hidden="1"/>
    <row r="71" s="2" customFormat="1" ht="12.75" hidden="1"/>
    <row r="72" s="2" customFormat="1" ht="12.75" hidden="1"/>
    <row r="73" s="2" customFormat="1" ht="12.75" hidden="1"/>
    <row r="74" s="2" customFormat="1" ht="12.75" hidden="1"/>
    <row r="75" s="2" customFormat="1" ht="12.75" hidden="1"/>
    <row r="76" s="2" customFormat="1" ht="12.75" hidden="1"/>
    <row r="77" s="2" customFormat="1" ht="12.75" hidden="1"/>
    <row r="78" s="2" customFormat="1" ht="12.75" hidden="1"/>
    <row r="79" s="2" customFormat="1" ht="12.75" hidden="1"/>
    <row r="80" s="2" customFormat="1" ht="12.75" hidden="1"/>
    <row r="81" s="2" customFormat="1" ht="12.75" hidden="1"/>
    <row r="82" s="2" customFormat="1" ht="12.75" hidden="1"/>
    <row r="83" s="2" customFormat="1" ht="12.75" hidden="1"/>
    <row r="84" s="2" customFormat="1" ht="12.75" hidden="1"/>
    <row r="85" s="2" customFormat="1" ht="12.75" hidden="1"/>
    <row r="86" s="2" customFormat="1" ht="12.75" hidden="1"/>
    <row r="87" s="2" customFormat="1" ht="12.75" hidden="1"/>
    <row r="88" s="2" customFormat="1" ht="12.75" hidden="1"/>
    <row r="89" s="2" customFormat="1" ht="12.75" hidden="1"/>
    <row r="90" s="2" customFormat="1" ht="12.75" hidden="1"/>
    <row r="91" s="2" customFormat="1" ht="12.75" hidden="1"/>
    <row r="92" s="2" customFormat="1" ht="12.75" hidden="1"/>
    <row r="93" s="2" customFormat="1" ht="12.75" hidden="1"/>
    <row r="94" s="2" customFormat="1" ht="12.75" hidden="1"/>
    <row r="95" s="2" customFormat="1" ht="12.75" hidden="1"/>
    <row r="96" s="2" customFormat="1" ht="12.75" hidden="1"/>
    <row r="97" s="2" customFormat="1" ht="12.75" hidden="1"/>
    <row r="98" s="2" customFormat="1" ht="12.75" hidden="1"/>
    <row r="99" s="2" customFormat="1" ht="12.75" hidden="1"/>
    <row r="100" s="2" customFormat="1" ht="12.75" hidden="1"/>
    <row r="101" s="2" customFormat="1" ht="12.75" hidden="1"/>
    <row r="102" s="2" customFormat="1" ht="12.75" hidden="1"/>
    <row r="103" s="2" customFormat="1" ht="12.75" hidden="1"/>
    <row r="104" s="2" customFormat="1" ht="12.75" hidden="1"/>
    <row r="105" s="2" customFormat="1" ht="12.75" hidden="1"/>
    <row r="106" s="2" customFormat="1" ht="12.75" hidden="1"/>
    <row r="107" s="2" customFormat="1" ht="12.75" hidden="1"/>
    <row r="108" s="2" customFormat="1" ht="12.75" hidden="1"/>
    <row r="109" s="2" customFormat="1" ht="12.75" hidden="1"/>
    <row r="110" s="2" customFormat="1" ht="12.75" hidden="1"/>
    <row r="111" s="2" customFormat="1" ht="12.75" hidden="1"/>
    <row r="112" s="2" customFormat="1" ht="12.75" hidden="1"/>
    <row r="113" s="2" customFormat="1" ht="12.75" hidden="1"/>
    <row r="114" s="2" customFormat="1" ht="12.75" hidden="1"/>
    <row r="115" s="2" customFormat="1" ht="12.75" hidden="1"/>
    <row r="116" s="2" customFormat="1" ht="12.75" hidden="1"/>
    <row r="117" s="2" customFormat="1" ht="12.75" hidden="1"/>
    <row r="118" s="2" customFormat="1" ht="12.75" hidden="1"/>
    <row r="119" s="2" customFormat="1" ht="12.75" hidden="1"/>
    <row r="120" s="2" customFormat="1" ht="12.75" hidden="1"/>
    <row r="121" s="2" customFormat="1" ht="12.75" hidden="1"/>
    <row r="122" s="2" customFormat="1" ht="12.75" hidden="1"/>
    <row r="123" s="2" customFormat="1" ht="12.75" hidden="1"/>
    <row r="124" s="2" customFormat="1" ht="12.75" hidden="1"/>
    <row r="125" s="2" customFormat="1" ht="12.75" hidden="1"/>
    <row r="126" s="2" customFormat="1" ht="12.75" hidden="1"/>
    <row r="127" s="2" customFormat="1" ht="12.75" hidden="1"/>
    <row r="128" s="2" customFormat="1" ht="12.75" hidden="1"/>
    <row r="129" s="2" customFormat="1" ht="12.75" hidden="1"/>
    <row r="130" s="2" customFormat="1" ht="12.75" hidden="1"/>
    <row r="131" s="2" customFormat="1" ht="12.75" hidden="1"/>
    <row r="132" s="2" customFormat="1" ht="12.75" hidden="1"/>
    <row r="133" s="2" customFormat="1" ht="12.75" hidden="1"/>
    <row r="134" s="2" customFormat="1" ht="12.75" hidden="1"/>
    <row r="135" s="2" customFormat="1" ht="12.75" hidden="1"/>
    <row r="136" s="2" customFormat="1" ht="12.75" hidden="1"/>
    <row r="137" s="2" customFormat="1" ht="12.75" hidden="1"/>
    <row r="138" s="2" customFormat="1" ht="12.75" hidden="1"/>
    <row r="139" s="2" customFormat="1" ht="12.75" hidden="1"/>
    <row r="140" s="2" customFormat="1" ht="12.75" hidden="1"/>
    <row r="141" s="2" customFormat="1" ht="12.75" hidden="1"/>
    <row r="142" s="2" customFormat="1" ht="12.75" hidden="1"/>
    <row r="143" s="2" customFormat="1" ht="12.75" hidden="1"/>
    <row r="144" s="2" customFormat="1" ht="12.75" hidden="1"/>
    <row r="145" s="2" customFormat="1" ht="12.75" hidden="1"/>
    <row r="146" s="2" customFormat="1" ht="12.75" hidden="1"/>
    <row r="147" s="2" customFormat="1" ht="12.75" hidden="1"/>
    <row r="148" s="2" customFormat="1" ht="12.75" hidden="1"/>
    <row r="149" s="2" customFormat="1" ht="12.75" hidden="1"/>
    <row r="150" s="2" customFormat="1" ht="12.75" hidden="1"/>
    <row r="151" s="2" customFormat="1" ht="12.75" hidden="1"/>
    <row r="152" s="2" customFormat="1" ht="12.75" hidden="1"/>
    <row r="153" s="2" customFormat="1" ht="12.75" hidden="1"/>
    <row r="154" s="2" customFormat="1" ht="12.75" hidden="1"/>
    <row r="155" s="2" customFormat="1" ht="12.75" hidden="1"/>
    <row r="156" s="2" customFormat="1" ht="12.75" hidden="1"/>
    <row r="157" s="2" customFormat="1" ht="12.75" hidden="1"/>
    <row r="158" s="2" customFormat="1" ht="12.75" hidden="1"/>
    <row r="159" s="2" customFormat="1" ht="12.75" hidden="1"/>
    <row r="160" s="2" customFormat="1" ht="12.75" hidden="1"/>
    <row r="161" s="2" customFormat="1" ht="12.75" hidden="1"/>
    <row r="162" s="2" customFormat="1" ht="12.75" hidden="1"/>
    <row r="163" s="2" customFormat="1" ht="12.75" hidden="1"/>
    <row r="164" s="2" customFormat="1" ht="12.75" hidden="1"/>
    <row r="165" s="2" customFormat="1" ht="12.75" hidden="1"/>
    <row r="166" s="2" customFormat="1" ht="12.75" hidden="1"/>
    <row r="167" s="2" customFormat="1" ht="12.75" hidden="1"/>
    <row r="168" s="2" customFormat="1" ht="12.75" hidden="1"/>
    <row r="169" s="2" customFormat="1" ht="12.75" hidden="1"/>
    <row r="170" s="2" customFormat="1" ht="12.75" hidden="1"/>
    <row r="171" s="2" customFormat="1" ht="12.75" hidden="1"/>
    <row r="172" s="2" customFormat="1" ht="12.75" hidden="1"/>
    <row r="173" s="2" customFormat="1" ht="12.75" hidden="1"/>
    <row r="174" s="2" customFormat="1" ht="12.75" hidden="1"/>
    <row r="175" s="2" customFormat="1" ht="12.75" hidden="1"/>
    <row r="176" s="2" customFormat="1" ht="12.75" hidden="1"/>
    <row r="177" s="2" customFormat="1" ht="12.75" hidden="1"/>
    <row r="178" s="2" customFormat="1" ht="12.75" hidden="1"/>
    <row r="179" s="2" customFormat="1" ht="12.75" hidden="1"/>
    <row r="180" s="2" customFormat="1" ht="12.75" hidden="1"/>
    <row r="181" s="2" customFormat="1" ht="12.75" hidden="1"/>
    <row r="182" s="2" customFormat="1" ht="12.75" hidden="1"/>
    <row r="183" s="2" customFormat="1" ht="12.75" hidden="1"/>
    <row r="184" s="2" customFormat="1" ht="12.75" hidden="1"/>
    <row r="185" s="2" customFormat="1" ht="12.75" hidden="1"/>
    <row r="186" s="2" customFormat="1" ht="12.75" hidden="1"/>
    <row r="187" s="2" customFormat="1" ht="12.75" hidden="1"/>
    <row r="188" s="2" customFormat="1" ht="12.75" hidden="1"/>
    <row r="189" s="2" customFormat="1" ht="12.75" hidden="1"/>
    <row r="190" s="2" customFormat="1" ht="12.75" hidden="1"/>
    <row r="191" s="2" customFormat="1" ht="12.75" hidden="1"/>
    <row r="192" s="2" customFormat="1" ht="12.75" hidden="1"/>
    <row r="193" s="2" customFormat="1" ht="12.75" hidden="1"/>
    <row r="194" s="2" customFormat="1" ht="12.75" hidden="1"/>
    <row r="195" s="2" customFormat="1" ht="12.75" hidden="1"/>
    <row r="196" s="2" customFormat="1" ht="12.75" hidden="1"/>
    <row r="197" s="2" customFormat="1" ht="12.75" hidden="1"/>
    <row r="198" s="2" customFormat="1" ht="12.75" hidden="1"/>
    <row r="199" s="2" customFormat="1" ht="12.75" hidden="1"/>
    <row r="200" s="2" customFormat="1" ht="12.75" hidden="1"/>
    <row r="201" s="2" customFormat="1" ht="12.75" hidden="1"/>
    <row r="202" s="2" customFormat="1" ht="12.75" hidden="1"/>
    <row r="203" s="2" customFormat="1" ht="12.75" hidden="1"/>
    <row r="204" s="2" customFormat="1" ht="12.75" hidden="1"/>
    <row r="205" s="2" customFormat="1" ht="12.75" hidden="1"/>
    <row r="206" s="2" customFormat="1" ht="12.75" hidden="1"/>
    <row r="207" s="2" customFormat="1" ht="12.75" hidden="1"/>
    <row r="208" s="2" customFormat="1" ht="12.75" hidden="1"/>
    <row r="209" s="2" customFormat="1" ht="12.75" hidden="1"/>
    <row r="210" s="2" customFormat="1" ht="12.75" hidden="1"/>
    <row r="211" s="2" customFormat="1" ht="12.75" hidden="1"/>
    <row r="212" s="2" customFormat="1" ht="12.75" hidden="1"/>
    <row r="213" s="2" customFormat="1" ht="12.75" hidden="1"/>
    <row r="214" s="2" customFormat="1" ht="12.75" hidden="1"/>
    <row r="215" s="2" customFormat="1" ht="12.75" hidden="1"/>
    <row r="216" s="2" customFormat="1" ht="12.75" hidden="1"/>
    <row r="217" s="2" customFormat="1" ht="12.75" hidden="1"/>
    <row r="218" s="2" customFormat="1" ht="12.75" hidden="1"/>
    <row r="219" s="2" customFormat="1" ht="12.75" hidden="1"/>
    <row r="220" s="2" customFormat="1" ht="12.75" hidden="1"/>
    <row r="221" s="2" customFormat="1" ht="12.75" hidden="1"/>
    <row r="222" s="2" customFormat="1" ht="12.75" hidden="1"/>
    <row r="223" s="2" customFormat="1" ht="12.75" hidden="1"/>
    <row r="224" s="2" customFormat="1" ht="12.75" hidden="1"/>
    <row r="225" s="2" customFormat="1" ht="12.75" hidden="1"/>
    <row r="226" s="2" customFormat="1" ht="12.75" hidden="1"/>
    <row r="227" s="2" customFormat="1" ht="12.75" hidden="1"/>
    <row r="228" s="2" customFormat="1" ht="12.75" hidden="1"/>
    <row r="229" s="2" customFormat="1" ht="12.75" hidden="1"/>
    <row r="230" s="2" customFormat="1" ht="12.75" hidden="1"/>
    <row r="231" s="2" customFormat="1" ht="12.75" hidden="1"/>
    <row r="232" s="2" customFormat="1" ht="12.75" hidden="1"/>
    <row r="233" s="2" customFormat="1" ht="12.75" hidden="1"/>
    <row r="234" s="2" customFormat="1" ht="12.75" hidden="1"/>
    <row r="235" s="2" customFormat="1" ht="12.75" hidden="1"/>
    <row r="236" s="2" customFormat="1" ht="12.75" hidden="1"/>
    <row r="237" s="2" customFormat="1" ht="12.75" hidden="1"/>
    <row r="238" s="2" customFormat="1" ht="12.75" hidden="1"/>
    <row r="239" s="2" customFormat="1" ht="12.75" hidden="1"/>
    <row r="240" s="2" customFormat="1" ht="12.75" hidden="1"/>
    <row r="241" s="2" customFormat="1" ht="12.75" hidden="1"/>
    <row r="242" s="2" customFormat="1" ht="12.75" hidden="1"/>
    <row r="243" s="2" customFormat="1" ht="12.75" hidden="1"/>
    <row r="244" s="2" customFormat="1" ht="12.75" hidden="1"/>
    <row r="245" s="2" customFormat="1" ht="12.75" hidden="1"/>
    <row r="246" s="2" customFormat="1" ht="12.75" hidden="1"/>
    <row r="247" s="2" customFormat="1" ht="12.75" hidden="1"/>
    <row r="248" s="2" customFormat="1" ht="12.75" hidden="1"/>
    <row r="249" s="2" customFormat="1" ht="12.75" hidden="1"/>
    <row r="250" s="2" customFormat="1" ht="12.75" hidden="1"/>
    <row r="251" s="2" customFormat="1" ht="12.75" hidden="1"/>
    <row r="252" s="2" customFormat="1" ht="12.75" hidden="1"/>
    <row r="253" s="2" customFormat="1" ht="12.75" hidden="1"/>
    <row r="254" s="2" customFormat="1" ht="12.75" hidden="1"/>
    <row r="255" s="2" customFormat="1" ht="12.75" hidden="1"/>
    <row r="256" s="2" customFormat="1" ht="12.75" hidden="1"/>
    <row r="257" s="2" customFormat="1" ht="12.75" hidden="1"/>
    <row r="258" s="2" customFormat="1" ht="12.75" hidden="1"/>
    <row r="259" s="2" customFormat="1" ht="12.75" hidden="1"/>
    <row r="260" s="2" customFormat="1" ht="12.75" hidden="1"/>
    <row r="261" s="2" customFormat="1" ht="12.75" hidden="1"/>
    <row r="262" s="2" customFormat="1" ht="12.75" hidden="1"/>
    <row r="263" s="2" customFormat="1" ht="12.75" hidden="1"/>
    <row r="264" s="2" customFormat="1" ht="12.75" hidden="1"/>
    <row r="265" s="2" customFormat="1" ht="12.75" hidden="1"/>
    <row r="266" s="2" customFormat="1" ht="12.75" hidden="1"/>
    <row r="267" s="2" customFormat="1" ht="12.75" hidden="1"/>
    <row r="268" s="2" customFormat="1" ht="12.75" hidden="1"/>
    <row r="269" s="2" customFormat="1" ht="12.75" hidden="1"/>
    <row r="270" s="2" customFormat="1" ht="12.75" hidden="1"/>
    <row r="271" s="2" customFormat="1" ht="12.75" hidden="1"/>
    <row r="272" s="2" customFormat="1" ht="12.75" hidden="1"/>
    <row r="273" s="2" customFormat="1" ht="12.75" hidden="1"/>
    <row r="274" s="2" customFormat="1" ht="12.75" hidden="1"/>
    <row r="275" s="2" customFormat="1" ht="12.75" hidden="1"/>
    <row r="276" s="2" customFormat="1" ht="12.75" hidden="1"/>
    <row r="277" s="2" customFormat="1" ht="12.75" hidden="1"/>
    <row r="278" s="2" customFormat="1" ht="12.75" hidden="1"/>
    <row r="279" s="2" customFormat="1" ht="12.75" hidden="1"/>
    <row r="280" s="2" customFormat="1" ht="12.75" hidden="1"/>
    <row r="281" s="2" customFormat="1" ht="12.75" hidden="1"/>
    <row r="282" s="2" customFormat="1" ht="12.75" hidden="1"/>
    <row r="283" s="2" customFormat="1" ht="12.75" hidden="1"/>
    <row r="284" s="2" customFormat="1" ht="12.75" hidden="1"/>
    <row r="285" s="2" customFormat="1" ht="12.75" hidden="1"/>
    <row r="286" s="2" customFormat="1" ht="12.75" hidden="1"/>
    <row r="287" s="2" customFormat="1" ht="12.75" hidden="1"/>
    <row r="288" s="2" customFormat="1" ht="12.75" hidden="1"/>
    <row r="289" s="2" customFormat="1" ht="12.75" hidden="1"/>
    <row r="290" s="2" customFormat="1" ht="12.75" hidden="1"/>
    <row r="291" s="2" customFormat="1" ht="12.75" hidden="1"/>
    <row r="292" s="2" customFormat="1" ht="12.75" hidden="1"/>
    <row r="293" s="2" customFormat="1" ht="12.75" hidden="1"/>
    <row r="294" s="2" customFormat="1" ht="12.75" hidden="1"/>
    <row r="295" s="2" customFormat="1" ht="12.75" hidden="1"/>
    <row r="296" s="2" customFormat="1" ht="12.75" hidden="1"/>
    <row r="297" s="2" customFormat="1" ht="12.75" hidden="1"/>
    <row r="298" s="2" customFormat="1" ht="12.75" hidden="1"/>
    <row r="299" s="2" customFormat="1" ht="12.75" hidden="1"/>
    <row r="300" s="2" customFormat="1" ht="12.75" hidden="1"/>
    <row r="301" s="2" customFormat="1" ht="12.75" hidden="1"/>
    <row r="302" s="2" customFormat="1" ht="12.75" hidden="1"/>
    <row r="303" s="2" customFormat="1" ht="12.75" hidden="1"/>
    <row r="304" s="2" customFormat="1" ht="12.75" hidden="1"/>
    <row r="305" s="2" customFormat="1" ht="12.75" hidden="1"/>
    <row r="306" s="2" customFormat="1" ht="12.75" hidden="1"/>
    <row r="307" s="2" customFormat="1" ht="12.75" hidden="1"/>
    <row r="308" s="2" customFormat="1" ht="12.75" hidden="1"/>
    <row r="309" s="2" customFormat="1" ht="12.75" hidden="1"/>
    <row r="310" s="2" customFormat="1" ht="12.75" hidden="1"/>
    <row r="311" s="2" customFormat="1" ht="12.75" hidden="1"/>
    <row r="312" s="2" customFormat="1" ht="12.75" hidden="1"/>
    <row r="313" s="2" customFormat="1" ht="12.75" hidden="1"/>
    <row r="314" s="2" customFormat="1" ht="12.75" hidden="1"/>
    <row r="315" s="2" customFormat="1" ht="12.75" hidden="1"/>
    <row r="316" s="2" customFormat="1" ht="12.75" hidden="1"/>
    <row r="317" s="2" customFormat="1" ht="12.75" hidden="1"/>
    <row r="318" s="2" customFormat="1" ht="12.75" hidden="1"/>
    <row r="319" s="2" customFormat="1" ht="12.75" hidden="1"/>
    <row r="320" s="2" customFormat="1" ht="12.75" hidden="1"/>
    <row r="321" s="2" customFormat="1" ht="12.75" hidden="1"/>
    <row r="322" s="2" customFormat="1" ht="12.75" hidden="1"/>
    <row r="323" s="2" customFormat="1" ht="12.75" hidden="1"/>
    <row r="324" s="2" customFormat="1" ht="12.75" hidden="1"/>
    <row r="325" s="2" customFormat="1" ht="12.75" hidden="1"/>
    <row r="326" s="2" customFormat="1" ht="12.75" hidden="1"/>
    <row r="327" s="2" customFormat="1" ht="12.75" hidden="1"/>
    <row r="328" s="2" customFormat="1" ht="12.75" hidden="1"/>
    <row r="329" s="2" customFormat="1" ht="12.75" hidden="1"/>
    <row r="330" s="2" customFormat="1" ht="12.75" hidden="1"/>
    <row r="331" s="2" customFormat="1" ht="12.75" hidden="1"/>
    <row r="332" s="2" customFormat="1" ht="12.75" hidden="1"/>
    <row r="333" s="2" customFormat="1" ht="12.75" hidden="1"/>
    <row r="334" s="2" customFormat="1" ht="12.75" hidden="1"/>
    <row r="335" s="2" customFormat="1" ht="12.75" hidden="1"/>
    <row r="336" s="2" customFormat="1" ht="12.75" hidden="1"/>
    <row r="337" s="2" customFormat="1" ht="12.75" hidden="1"/>
    <row r="338" s="2" customFormat="1" ht="12.75" hidden="1"/>
    <row r="339" s="2" customFormat="1" ht="12.75" hidden="1"/>
    <row r="340" s="2" customFormat="1" ht="12.75" hidden="1"/>
  </sheetData>
  <sheetProtection password="A99B" sheet="1" objects="1" scenarios="1" selectLockedCells="1"/>
  <mergeCells count="26">
    <mergeCell ref="B28:D28"/>
    <mergeCell ref="B27:D27"/>
    <mergeCell ref="E17:F17"/>
    <mergeCell ref="E18:F18"/>
    <mergeCell ref="E19:F19"/>
    <mergeCell ref="E20:F20"/>
    <mergeCell ref="B23:C23"/>
    <mergeCell ref="B24:D24"/>
    <mergeCell ref="B26:D26"/>
    <mergeCell ref="B30:D30"/>
    <mergeCell ref="B29:D29"/>
    <mergeCell ref="B1:J1"/>
    <mergeCell ref="E16:G16"/>
    <mergeCell ref="B4:G4"/>
    <mergeCell ref="B10:G10"/>
    <mergeCell ref="E6:F6"/>
    <mergeCell ref="E7:F7"/>
    <mergeCell ref="B16:C16"/>
    <mergeCell ref="B12:G14"/>
    <mergeCell ref="B41:D41"/>
    <mergeCell ref="B42:D42"/>
    <mergeCell ref="B32:C35"/>
    <mergeCell ref="B44:J44"/>
    <mergeCell ref="B40:D40"/>
    <mergeCell ref="B39:D39"/>
    <mergeCell ref="B37:D37"/>
  </mergeCells>
  <printOptions/>
  <pageMargins left="0.75" right="0.75" top="1" bottom="1" header="0.4921259845" footer="0.4921259845"/>
  <pageSetup fitToHeight="1" fitToWidth="1" horizontalDpi="300" verticalDpi="300" orientation="landscape" paperSize="9" scale="79" r:id="rId4"/>
  <ignoredErrors>
    <ignoredError sqref="G19 F27"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 Heuer</dc:creator>
  <cp:keywords/>
  <dc:description/>
  <cp:lastModifiedBy>jweber</cp:lastModifiedBy>
  <cp:lastPrinted>2009-05-29T15:25:49Z</cp:lastPrinted>
  <dcterms:created xsi:type="dcterms:W3CDTF">2002-02-08T10:15:08Z</dcterms:created>
  <dcterms:modified xsi:type="dcterms:W3CDTF">2009-11-04T08:32:32Z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